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"/>
    </mc:Choice>
  </mc:AlternateContent>
  <bookViews>
    <workbookView xWindow="600" yWindow="1350" windowWidth="15075" windowHeight="8010"/>
  </bookViews>
  <sheets>
    <sheet name="Grups 2018_19" sheetId="1" r:id="rId1"/>
    <sheet name="Grups_2017_18" sheetId="5" r:id="rId2"/>
    <sheet name="Grups_2016_17" sheetId="3" r:id="rId3"/>
  </sheets>
  <definedNames>
    <definedName name="_xlnm.Print_Area" localSheetId="0">'Grups 2018_19'!$A$1:$AU$251</definedName>
  </definedNames>
  <calcPr calcId="162913"/>
</workbook>
</file>

<file path=xl/calcChain.xml><?xml version="1.0" encoding="utf-8"?>
<calcChain xmlns="http://schemas.openxmlformats.org/spreadsheetml/2006/main">
  <c r="AF13" i="1" l="1"/>
  <c r="AA228" i="1"/>
  <c r="AA229" i="1"/>
  <c r="AA230" i="1"/>
  <c r="AA231" i="1"/>
  <c r="AA232" i="1"/>
  <c r="AA221" i="1"/>
  <c r="AA222" i="1"/>
  <c r="AA223" i="1"/>
  <c r="AA224" i="1"/>
  <c r="AA225" i="1"/>
  <c r="AA227" i="1"/>
  <c r="AA220" i="1"/>
  <c r="AA213" i="1"/>
  <c r="AA214" i="1"/>
  <c r="AA215" i="1"/>
  <c r="AA216" i="1"/>
  <c r="AA217" i="1"/>
  <c r="AA218" i="1"/>
  <c r="AA199" i="1"/>
  <c r="AA206" i="1"/>
  <c r="AA207" i="1"/>
  <c r="AA205" i="1"/>
  <c r="AA198" i="1"/>
  <c r="AA200" i="1"/>
  <c r="AA201" i="1"/>
  <c r="AA197" i="1"/>
  <c r="AA195" i="1"/>
  <c r="AA194" i="1"/>
  <c r="AA191" i="1"/>
  <c r="AA192" i="1"/>
  <c r="AA190" i="1"/>
  <c r="AA186" i="1"/>
  <c r="AA187" i="1"/>
  <c r="AA188" i="1"/>
  <c r="AA185" i="1"/>
  <c r="AA183" i="1"/>
  <c r="AA181" i="1"/>
  <c r="AA161" i="1"/>
  <c r="AA162" i="1"/>
  <c r="AA163" i="1"/>
  <c r="AA160" i="1"/>
  <c r="AA177" i="1"/>
  <c r="AA178" i="1"/>
  <c r="AA179" i="1"/>
  <c r="AA171" i="1"/>
  <c r="AA172" i="1"/>
  <c r="AA173" i="1"/>
  <c r="AA174" i="1"/>
  <c r="AA170" i="1"/>
  <c r="AA176" i="1"/>
  <c r="AA168" i="1"/>
  <c r="AA166" i="1"/>
  <c r="AA167" i="1"/>
  <c r="AA165" i="1"/>
  <c r="AA157" i="1"/>
  <c r="AA158" i="1"/>
  <c r="AA156" i="1"/>
  <c r="AA152" i="1"/>
  <c r="AA153" i="1"/>
  <c r="AA151" i="1"/>
  <c r="W140" i="1"/>
  <c r="W139" i="1"/>
  <c r="AA132" i="1"/>
  <c r="AA133" i="1"/>
  <c r="AA131" i="1"/>
  <c r="AA129" i="1"/>
  <c r="AA128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00" i="1"/>
  <c r="AA99" i="1"/>
  <c r="AA98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77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59" i="1"/>
  <c r="AA60" i="1"/>
  <c r="AA61" i="1"/>
  <c r="AA62" i="1"/>
  <c r="AA58" i="1"/>
  <c r="AA31" i="1"/>
  <c r="AA30" i="1"/>
  <c r="AA29" i="1"/>
  <c r="AA28" i="1"/>
  <c r="AA47" i="1"/>
  <c r="AA48" i="1"/>
  <c r="AA49" i="1"/>
  <c r="AA50" i="1"/>
  <c r="AA51" i="1"/>
  <c r="AA52" i="1"/>
  <c r="AA53" i="1"/>
  <c r="AA54" i="1"/>
  <c r="AA55" i="1"/>
  <c r="AA56" i="1"/>
  <c r="AA46" i="1"/>
  <c r="AA44" i="1"/>
  <c r="AA45" i="1"/>
  <c r="AA43" i="1"/>
  <c r="AA39" i="1"/>
  <c r="AA40" i="1"/>
  <c r="AA41" i="1"/>
  <c r="AA38" i="1"/>
  <c r="AA36" i="1"/>
  <c r="AA37" i="1"/>
  <c r="AA6" i="1"/>
  <c r="AA7" i="1"/>
  <c r="AA8" i="1"/>
  <c r="AA9" i="1"/>
  <c r="AA12" i="1"/>
  <c r="AA13" i="1"/>
  <c r="AA14" i="1"/>
  <c r="AA15" i="1"/>
  <c r="AA17" i="1"/>
  <c r="AA18" i="1"/>
  <c r="AA19" i="1"/>
  <c r="AA20" i="1"/>
  <c r="AA21" i="1"/>
  <c r="AA22" i="1"/>
  <c r="AA23" i="1"/>
  <c r="AA25" i="1"/>
  <c r="AA26" i="1"/>
  <c r="AA27" i="1"/>
  <c r="AA33" i="1"/>
  <c r="AA35" i="1"/>
  <c r="AA34" i="1"/>
  <c r="AG133" i="1"/>
  <c r="AG132" i="1"/>
  <c r="AG131" i="1"/>
  <c r="AF133" i="1"/>
  <c r="AG100" i="1"/>
  <c r="AG98" i="1"/>
  <c r="AF98" i="1"/>
  <c r="AG37" i="1"/>
  <c r="AG33" i="1"/>
  <c r="AG34" i="1"/>
  <c r="AF33" i="1"/>
  <c r="AF18" i="1"/>
  <c r="AG9" i="1"/>
  <c r="AG8" i="1"/>
  <c r="AG6" i="1"/>
  <c r="W19" i="1"/>
  <c r="F236" i="1" l="1"/>
  <c r="E236" i="1"/>
  <c r="F208" i="1"/>
  <c r="E208" i="1"/>
  <c r="F32" i="1"/>
  <c r="E32" i="1"/>
  <c r="F24" i="1"/>
  <c r="E24" i="1"/>
  <c r="F16" i="1"/>
  <c r="E16" i="1"/>
  <c r="F10" i="1"/>
  <c r="E10" i="1"/>
  <c r="X19" i="1"/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5" i="5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P140" i="1"/>
  <c r="P27" i="1"/>
  <c r="Q27" i="1"/>
  <c r="T34" i="1"/>
  <c r="T33" i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H144" i="1"/>
  <c r="M144" i="1"/>
  <c r="I144" i="1"/>
  <c r="AG12" i="1"/>
  <c r="AG11" i="1"/>
  <c r="AG7" i="1"/>
  <c r="AG5" i="1"/>
  <c r="AF11" i="1"/>
  <c r="AF12" i="1"/>
  <c r="AF103" i="1"/>
  <c r="AG36" i="1"/>
  <c r="AG134" i="1"/>
  <c r="AF134" i="1"/>
  <c r="AF132" i="1"/>
  <c r="AF131" i="1"/>
  <c r="AF63" i="1"/>
  <c r="AG28" i="1"/>
  <c r="AG15" i="1"/>
  <c r="AG13" i="1"/>
  <c r="AF129" i="1"/>
  <c r="AF128" i="1"/>
  <c r="AF37" i="1"/>
  <c r="AG101" i="1"/>
  <c r="AF101" i="1"/>
  <c r="AF102" i="1"/>
  <c r="AG102" i="1"/>
  <c r="AG103" i="1"/>
  <c r="AF100" i="1"/>
  <c r="AG63" i="1"/>
  <c r="AF7" i="1"/>
  <c r="AF6" i="1"/>
  <c r="AF8" i="1"/>
  <c r="AG35" i="1"/>
  <c r="AF35" i="1"/>
  <c r="AF34" i="1"/>
  <c r="AF45" i="1"/>
  <c r="AG45" i="1"/>
  <c r="AF44" i="1"/>
  <c r="AG44" i="1"/>
  <c r="AF36" i="1"/>
  <c r="AG27" i="1"/>
  <c r="AG29" i="1"/>
  <c r="AF29" i="1"/>
  <c r="AF28" i="1"/>
  <c r="AF27" i="1"/>
  <c r="AG26" i="1"/>
  <c r="AF26" i="1"/>
  <c r="AG25" i="1"/>
  <c r="AF25" i="1"/>
  <c r="AF19" i="1"/>
  <c r="AG19" i="1"/>
  <c r="AG21" i="1"/>
  <c r="AF21" i="1"/>
  <c r="AG20" i="1"/>
  <c r="AF20" i="1"/>
  <c r="AG18" i="1"/>
  <c r="AG17" i="1"/>
  <c r="AF17" i="1"/>
  <c r="AF9" i="1"/>
  <c r="AF15" i="1"/>
  <c r="AF5" i="1"/>
  <c r="AG14" i="1"/>
  <c r="AF14" i="1"/>
  <c r="AG43" i="1"/>
  <c r="AF43" i="1"/>
  <c r="G143" i="3" l="1"/>
</calcChain>
</file>

<file path=xl/sharedStrings.xml><?xml version="1.0" encoding="utf-8"?>
<sst xmlns="http://schemas.openxmlformats.org/spreadsheetml/2006/main" count="1974" uniqueCount="317">
  <si>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</si>
  <si>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</si>
  <si>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</si>
  <si>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</si>
  <si>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</si>
  <si>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</si>
  <si>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</si>
  <si>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</si>
  <si>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</si>
  <si>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</si>
  <si>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</si>
  <si>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</si>
  <si>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</si>
  <si>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</si>
  <si>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</si>
  <si>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</si>
  <si>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</si>
  <si>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</si>
  <si>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</si>
  <si>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</si>
  <si>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</si>
  <si>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</si>
  <si>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</si>
  <si>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</si>
  <si>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</si>
  <si>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</si>
  <si>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</si>
  <si>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</si>
  <si>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</si>
  <si>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</si>
  <si>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</si>
  <si>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</si>
  <si>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</si>
  <si>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</si>
  <si>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</si>
  <si>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</si>
  <si>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</si>
  <si>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</si>
  <si>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</si>
  <si>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</si>
  <si>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</si>
  <si>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</si>
  <si>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</si>
  <si>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</si>
  <si>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</si>
  <si>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</si>
  <si>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</si>
  <si>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</si>
  <si>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</si>
  <si>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</si>
  <si>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</si>
  <si>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</si>
  <si>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</si>
  <si>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</si>
  <si>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</si>
  <si>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</si>
  <si>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</si>
  <si>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</si>
  <si>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</si>
  <si>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</si>
  <si>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</si>
  <si>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</si>
  <si>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</si>
  <si>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</si>
  <si>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</si>
  <si>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</si>
  <si>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</si>
  <si>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</si>
  <si>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</si>
  <si>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</si>
  <si>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</si>
  <si>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</si>
  <si>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</si>
  <si>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</si>
  <si>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</si>
  <si>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</si>
  <si>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</si>
  <si>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</si>
  <si>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</si>
  <si>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</si>
  <si>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</si>
  <si>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</si>
  <si>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</si>
  <si>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</si>
  <si>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</si>
  <si>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</si>
  <si>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</si>
  <si>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</si>
  <si>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</si>
  <si>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</si>
  <si>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</si>
  <si>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</si>
  <si>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</si>
  <si>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</si>
  <si>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</si>
  <si>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</si>
  <si>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</si>
  <si>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</si>
  <si>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</si>
  <si>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</si>
  <si>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</si>
  <si>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</si>
  <si>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</si>
  <si>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</si>
  <si>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</si>
  <si>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</si>
  <si>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</si>
  <si>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</si>
  <si>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</si>
  <si>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</si>
  <si>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</si>
  <si>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</si>
  <si>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</si>
  <si>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</si>
  <si>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</si>
  <si>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</si>
  <si>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</si>
  <si>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</si>
  <si>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</si>
  <si>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</si>
  <si>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</si>
  <si>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</si>
  <si>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</si>
  <si>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</si>
  <si>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</si>
  <si>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</si>
  <si>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</si>
  <si>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</si>
  <si>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</si>
  <si>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</si>
  <si>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</si>
  <si>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</si>
  <si>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</si>
  <si>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</si>
  <si>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</si>
  <si>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</si>
  <si>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</si>
  <si>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</si>
  <si>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</si>
  <si>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</si>
  <si>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</si>
  <si>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</si>
  <si>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</si>
  <si>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</si>
  <si>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</si>
  <si>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</si>
  <si>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</si>
  <si>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</si>
  <si>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</si>
  <si>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</si>
  <si>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</si>
  <si>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</si>
  <si>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</si>
  <si>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</si>
  <si>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</si>
  <si>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</si>
  <si>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</si>
  <si>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</si>
  <si>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</si>
  <si>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</si>
  <si>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</si>
  <si>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</si>
  <si>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</si>
  <si>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</si>
  <si>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</si>
  <si>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</si>
  <si>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</si>
  <si>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</si>
  <si>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</si>
  <si>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</si>
  <si>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</si>
  <si>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</si>
  <si>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</si>
  <si>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</si>
  <si>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</si>
  <si>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</si>
  <si>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</si>
  <si>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</si>
  <si>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</si>
  <si>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</si>
  <si>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</si>
  <si>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</si>
  <si>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</si>
  <si>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</si>
  <si>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</si>
  <si>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</si>
  <si>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</si>
  <si>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</si>
  <si>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</si>
  <si>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</si>
  <si>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</si>
  <si>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</si>
  <si>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</si>
  <si>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</si>
  <si>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</si>
  <si>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</si>
  <si>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</si>
  <si>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</si>
  <si>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</si>
  <si>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</si>
  <si>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</si>
  <si>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</si>
  <si>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</si>
  <si>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</si>
  <si>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</si>
  <si>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</si>
  <si>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</si>
  <si>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</si>
  <si>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</si>
  <si>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</si>
  <si>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</si>
  <si>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</si>
  <si>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</si>
  <si>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</si>
  <si>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</si>
  <si>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</si>
  <si>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</si>
  <si>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</si>
  <si>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</si>
  <si>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</si>
  <si>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</si>
  <si>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</si>
  <si>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</si>
  <si>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</si>
  <si>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</si>
  <si>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</si>
  <si>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</si>
  <si>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</si>
  <si>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</si>
  <si>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</si>
  <si>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</si>
  <si>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</si>
  <si>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</si>
  <si>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</si>
  <si>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</si>
  <si>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</si>
  <si>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</si>
  <si>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</si>
  <si>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</si>
  <si>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</si>
  <si>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</si>
  <si>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</si>
  <si>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</si>
  <si>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</si>
  <si>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</si>
  <si>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</si>
  <si>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</si>
  <si>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</si>
  <si>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</si>
  <si>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</si>
  <si>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</si>
  <si>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</si>
  <si>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</si>
  <si>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</si>
  <si>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</si>
  <si>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</si>
  <si>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</si>
  <si>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</si>
  <si>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</si>
  <si>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</si>
  <si>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</si>
  <si>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</si>
  <si>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</si>
  <si>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</si>
  <si>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</si>
  <si>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</si>
  <si>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</si>
  <si>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</si>
  <si>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</si>
  <si>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</si>
  <si>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</si>
  <si>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</si>
  <si>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</si>
  <si>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</si>
  <si>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</si>
  <si>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</si>
  <si>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</si>
  <si>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</si>
  <si>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</si>
  <si>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</si>
  <si>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</si>
  <si>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</si>
  <si>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</si>
  <si>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</si>
  <si>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</si>
  <si>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</si>
  <si>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</si>
  <si>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</si>
  <si>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</si>
  <si>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</si>
  <si>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</si>
  <si>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</si>
  <si>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</si>
  <si>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</si>
  <si>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</si>
  <si>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</si>
  <si>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</si>
  <si>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</si>
  <si>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marticula real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</si>
  <si>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</si>
  <si>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</si>
  <si>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</si>
  <si>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</si>
  <si>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</si>
  <si>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</si>
  <si>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</si>
  <si>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</si>
  <si>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</si>
  <si>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</si>
  <si>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Previsió 19/20</t>
  </si>
  <si>
    <t>m-prev</t>
  </si>
  <si>
    <t>canvi hores 19/20</t>
  </si>
  <si>
    <t>DMD/APME</t>
  </si>
  <si>
    <t>TMDM/TMIN</t>
  </si>
  <si>
    <t>Previsió 2018/19 i Grups 2018/19</t>
  </si>
  <si>
    <r>
      <t xml:space="preserve">Assignatures EPSEVG: hores, dades de matricula final i grups 2018/19 - </t>
    </r>
    <r>
      <rPr>
        <b/>
        <sz val="16"/>
        <color rgb="FFFF0000"/>
        <rFont val="Arial"/>
        <family val="2"/>
      </rPr>
      <t>Previsions de matricula i grups 2019/20</t>
    </r>
  </si>
  <si>
    <t>Distribució grups per titulacions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</si>
</sst>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38" fillId="9" borderId="0" xfId="0" applyFont="1" applyFill="1" applyAlignment="1">
      <alignment horizontal="right"/>
    </xf>
    <xf numFmtId="0" fontId="38" fillId="9" borderId="0" xfId="0" applyFont="1" applyFill="1" applyAlignment="1">
      <alignment horizontal="right" vertic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68" fillId="0" borderId="0" xfId="0" applyFont="1" applyFill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59" fillId="9" borderId="0" xfId="0" applyFont="1" applyFill="1" applyAlignment="1">
      <alignment horizontal="right"/>
    </xf>
    <xf numFmtId="0" fontId="59" fillId="9" borderId="0" xfId="0" applyFont="1" applyFill="1" applyAlignment="1">
      <alignment horizontal="right" vertical="center"/>
    </xf>
    <xf numFmtId="0" fontId="16" fillId="5" borderId="0" xfId="0" applyFont="1" applyFill="1" applyBorder="1" applyAlignment="1">
      <alignment horizontal="center"/>
    </xf>
    <xf numFmtId="0" fontId="70" fillId="0" borderId="0" xfId="0" applyFont="1" applyAlignment="1">
      <alignment horizontal="right"/>
    </xf>
    <xf numFmtId="0" fontId="71" fillId="4" borderId="0" xfId="0" applyFont="1" applyFill="1" applyAlignment="1">
      <alignment horizontal="right"/>
    </xf>
    <xf numFmtId="0" fontId="71" fillId="4" borderId="0" xfId="0" applyFont="1" applyFill="1" applyAlignment="1">
      <alignment horizontal="right" vertical="center"/>
    </xf>
    <xf numFmtId="0" fontId="42" fillId="4" borderId="29" xfId="0" applyFont="1" applyFill="1" applyBorder="1" applyAlignment="1">
      <alignment horizontal="left"/>
    </xf>
    <xf numFmtId="0" fontId="42" fillId="4" borderId="29" xfId="0" applyFont="1" applyFill="1" applyBorder="1" applyAlignment="1">
      <alignment horizontal="center"/>
    </xf>
    <xf numFmtId="0" fontId="72" fillId="4" borderId="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73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19" fillId="5" borderId="0" xfId="0" applyFont="1" applyFill="1" applyBorder="1" applyAlignment="1">
      <alignment horizontal="center"/>
    </xf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FF"/>
      <color rgb="FF99FFCC"/>
      <color rgb="FFCC3399"/>
      <color rgb="FF99FF99"/>
      <color rgb="FF0066FF"/>
      <color rgb="FF3399FF"/>
      <color rgb="FF6699FF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51"/>
  <sheetViews>
    <sheetView tabSelected="1" zoomScaleNormal="100" workbookViewId="0">
      <pane ySplit="4" topLeftCell="A14" activePane="bottomLeft" state="frozen"/>
      <selection pane="bottomLeft" activeCell="B1" sqref="B1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9.85546875" style="1" customWidth="1"/>
    <col min="5" max="7" width="8.28515625" style="153" customWidth="1"/>
    <col min="8" max="8" width="8" style="1" hidden="1" customWidth="1"/>
    <col min="9" max="9" width="7" style="589" hidden="1" customWidth="1"/>
    <col min="10" max="10" width="6.42578125" style="252" hidden="1" customWidth="1"/>
    <col min="11" max="12" width="5.85546875" style="275" hidden="1" customWidth="1"/>
    <col min="13" max="13" width="7.28515625" style="285" hidden="1" customWidth="1"/>
    <col min="14" max="15" width="6" style="285" hidden="1" customWidth="1"/>
    <col min="16" max="16" width="6" style="455" hidden="1" customWidth="1"/>
    <col min="17" max="17" width="6" style="441" hidden="1" customWidth="1"/>
    <col min="18" max="19" width="6" style="455" hidden="1" customWidth="1"/>
    <col min="20" max="22" width="6" style="285" customWidth="1"/>
    <col min="23" max="23" width="6.85546875" style="597" customWidth="1"/>
    <col min="24" max="26" width="6" style="285" customWidth="1"/>
    <col min="27" max="27" width="8.140625" style="232" customWidth="1"/>
    <col min="28" max="29" width="6" style="232" customWidth="1"/>
    <col min="30" max="30" width="13.5703125" style="305" hidden="1" customWidth="1"/>
    <col min="31" max="31" width="12" style="305" hidden="1" customWidth="1"/>
    <col min="32" max="34" width="5.7109375" style="1" customWidth="1"/>
    <col min="35" max="35" width="5.7109375" style="153" customWidth="1"/>
    <col min="36" max="41" width="5.7109375" style="1" customWidth="1"/>
    <col min="42" max="42" width="5.7109375" style="153" customWidth="1"/>
    <col min="43" max="43" width="5.7109375" style="1" customWidth="1"/>
    <col min="44" max="44" width="8.140625" style="1" hidden="1" customWidth="1"/>
    <col min="45" max="46" width="6.7109375" style="1" hidden="1" customWidth="1"/>
    <col min="47" max="47" width="6.42578125" style="508" customWidth="1"/>
    <col min="48" max="48" width="6.7109375" style="1" customWidth="1"/>
    <col min="49" max="49" width="7.85546875" style="1" customWidth="1"/>
    <col min="50" max="52" width="6.7109375" style="1" customWidth="1"/>
    <col min="53" max="53" width="5.7109375" customWidth="1"/>
    <col min="54" max="54" width="11.140625" style="1" customWidth="1"/>
    <col min="55" max="63" width="5.7109375" customWidth="1"/>
  </cols>
  <sheetData>
    <row r="1" spans="1:54" ht="27.75" customHeight="1" x14ac:dyDescent="0.25">
      <c r="A1" s="6"/>
      <c r="B1" s="479" t="s">
        <v>315</v>
      </c>
      <c r="C1" s="2"/>
      <c r="D1" s="2"/>
      <c r="E1" s="193"/>
      <c r="F1" s="193"/>
      <c r="G1" s="193"/>
      <c r="H1" s="2"/>
      <c r="I1" s="581"/>
      <c r="J1" s="235"/>
      <c r="K1" s="258"/>
      <c r="L1" s="258"/>
      <c r="M1" s="282"/>
      <c r="N1" s="282"/>
      <c r="O1" s="282"/>
      <c r="P1" s="445"/>
      <c r="Q1" s="431"/>
      <c r="R1" s="445"/>
      <c r="S1" s="445"/>
      <c r="T1" s="282"/>
      <c r="U1" s="282"/>
      <c r="V1" s="282"/>
      <c r="W1" s="594"/>
      <c r="X1" s="572"/>
      <c r="Y1" s="572"/>
      <c r="Z1" s="572"/>
      <c r="AA1" s="598"/>
      <c r="AB1" s="598"/>
      <c r="AC1" s="598"/>
      <c r="AD1" s="406"/>
      <c r="AO1" s="160"/>
      <c r="AP1" s="161"/>
      <c r="AQ1" s="5"/>
      <c r="AR1" s="5"/>
      <c r="AS1" s="5"/>
      <c r="AT1" s="5"/>
      <c r="AU1" s="503"/>
      <c r="AV1" s="5"/>
      <c r="AW1" s="5"/>
      <c r="AX1" s="5"/>
      <c r="AY1" s="5"/>
      <c r="AZ1" s="5"/>
      <c r="BA1" s="26"/>
      <c r="BB1" s="5"/>
    </row>
    <row r="2" spans="1:54" s="559" customFormat="1" ht="23.25" customHeight="1" x14ac:dyDescent="0.2">
      <c r="A2" s="6"/>
      <c r="B2" s="561" t="s">
        <v>100</v>
      </c>
      <c r="C2" s="545"/>
      <c r="D2" s="545"/>
      <c r="E2" s="546"/>
      <c r="F2" s="546"/>
      <c r="G2" s="629" t="s">
        <v>311</v>
      </c>
      <c r="H2" s="545"/>
      <c r="I2" s="582"/>
      <c r="J2" s="548"/>
      <c r="K2" s="549"/>
      <c r="L2" s="550"/>
      <c r="M2" s="547"/>
      <c r="N2" s="547"/>
      <c r="O2" s="547"/>
      <c r="P2" s="552"/>
      <c r="Q2" s="551"/>
      <c r="R2" s="546" t="s">
        <v>314</v>
      </c>
      <c r="S2" s="552"/>
      <c r="T2" s="547"/>
      <c r="U2" s="547"/>
      <c r="V2" s="547"/>
      <c r="W2" s="595"/>
      <c r="X2" s="573"/>
      <c r="Y2" s="573"/>
      <c r="Z2" s="573"/>
      <c r="AA2" s="599"/>
      <c r="AB2" s="599"/>
      <c r="AC2" s="599"/>
      <c r="AD2" s="553"/>
      <c r="AE2" s="554"/>
      <c r="AF2" s="622" t="s">
        <v>316</v>
      </c>
      <c r="AG2" s="161"/>
      <c r="AH2" s="161"/>
      <c r="AI2" s="625"/>
      <c r="AJ2" s="161"/>
      <c r="AK2" s="161"/>
      <c r="AL2" s="161"/>
      <c r="AM2" s="161"/>
      <c r="AN2" s="161"/>
      <c r="AO2" s="161"/>
      <c r="AP2" s="555"/>
      <c r="AQ2" s="556"/>
      <c r="AR2" s="556"/>
      <c r="AS2" s="556"/>
      <c r="AT2" s="556"/>
      <c r="AU2" s="557"/>
      <c r="AV2" s="556"/>
      <c r="AW2" s="556"/>
      <c r="AX2" s="556"/>
      <c r="AY2" s="556"/>
      <c r="AZ2" s="556"/>
      <c r="BA2" s="558"/>
      <c r="BB2" s="556"/>
    </row>
    <row r="3" spans="1:5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20"/>
      <c r="I3" s="583"/>
      <c r="J3" s="236"/>
      <c r="K3" s="259" t="s">
        <v>299</v>
      </c>
      <c r="L3" s="280"/>
      <c r="M3" s="539"/>
      <c r="N3" s="539" t="s">
        <v>262</v>
      </c>
      <c r="O3" s="539"/>
      <c r="P3" s="568" t="s">
        <v>280</v>
      </c>
      <c r="Q3" s="473"/>
      <c r="R3" s="474" t="s">
        <v>276</v>
      </c>
      <c r="S3" s="463"/>
      <c r="T3" s="576"/>
      <c r="U3" s="576" t="s">
        <v>278</v>
      </c>
      <c r="V3" s="576"/>
      <c r="W3" s="568" t="s">
        <v>308</v>
      </c>
      <c r="X3" s="473"/>
      <c r="Y3" s="462" t="s">
        <v>307</v>
      </c>
      <c r="Z3" s="463"/>
      <c r="AA3" s="600" t="s">
        <v>309</v>
      </c>
      <c r="AB3" s="601"/>
      <c r="AC3" s="601"/>
      <c r="AD3" s="147" t="s">
        <v>243</v>
      </c>
      <c r="AE3" s="148" t="s">
        <v>243</v>
      </c>
      <c r="AF3" s="482" t="s">
        <v>8</v>
      </c>
      <c r="AG3" s="483"/>
      <c r="AH3" s="482" t="s">
        <v>3</v>
      </c>
      <c r="AI3" s="483"/>
      <c r="AJ3" s="482" t="s">
        <v>0</v>
      </c>
      <c r="AK3" s="483"/>
      <c r="AL3" s="482" t="s">
        <v>1</v>
      </c>
      <c r="AM3" s="483"/>
      <c r="AN3" s="482" t="s">
        <v>2</v>
      </c>
      <c r="AO3" s="483"/>
      <c r="AP3" s="137"/>
      <c r="AQ3" s="17"/>
      <c r="AR3" s="17"/>
      <c r="AS3" s="17"/>
      <c r="AT3" s="17"/>
      <c r="AU3" s="504"/>
      <c r="AV3" s="17"/>
      <c r="AW3" s="17"/>
      <c r="AX3" s="17"/>
      <c r="AY3" s="17"/>
      <c r="AZ3" s="27"/>
      <c r="BA3" s="22"/>
      <c r="BB3"/>
    </row>
    <row r="4" spans="1:5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1" t="s">
        <v>249</v>
      </c>
      <c r="I4" s="584" t="s">
        <v>250</v>
      </c>
      <c r="J4" s="542" t="s">
        <v>245</v>
      </c>
      <c r="K4" s="542" t="s">
        <v>243</v>
      </c>
      <c r="L4" s="541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7" t="s">
        <v>249</v>
      </c>
      <c r="U4" s="577" t="s">
        <v>243</v>
      </c>
      <c r="V4" s="577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602" t="s">
        <v>310</v>
      </c>
      <c r="AB4" s="602" t="s">
        <v>243</v>
      </c>
      <c r="AC4" s="602" t="s">
        <v>244</v>
      </c>
      <c r="AD4" s="194" t="s">
        <v>101</v>
      </c>
      <c r="AE4" s="194" t="s">
        <v>102</v>
      </c>
      <c r="AF4" s="484" t="s">
        <v>9</v>
      </c>
      <c r="AG4" s="485" t="s">
        <v>10</v>
      </c>
      <c r="AH4" s="486" t="s">
        <v>6</v>
      </c>
      <c r="AI4" s="487" t="s">
        <v>7</v>
      </c>
      <c r="AJ4" s="486" t="s">
        <v>6</v>
      </c>
      <c r="AK4" s="487" t="s">
        <v>7</v>
      </c>
      <c r="AL4" s="486" t="s">
        <v>6</v>
      </c>
      <c r="AM4" s="487" t="s">
        <v>7</v>
      </c>
      <c r="AN4" s="486" t="s">
        <v>6</v>
      </c>
      <c r="AO4" s="487" t="s">
        <v>7</v>
      </c>
      <c r="AP4" s="137"/>
      <c r="AQ4" s="18"/>
      <c r="AR4" s="18"/>
      <c r="AS4" s="18"/>
      <c r="AT4" s="18"/>
      <c r="AU4" s="505"/>
      <c r="AV4" s="18"/>
      <c r="AW4" s="18"/>
      <c r="AX4" s="18"/>
      <c r="AY4" s="18"/>
      <c r="AZ4" s="27"/>
      <c r="BA4" s="22"/>
      <c r="BB4"/>
    </row>
    <row r="5" spans="1:5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1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603">
        <v>280</v>
      </c>
      <c r="AB5" s="604">
        <v>5</v>
      </c>
      <c r="AC5" s="604">
        <v>0</v>
      </c>
      <c r="AD5" s="138" t="s">
        <v>103</v>
      </c>
      <c r="AE5" s="40" t="s">
        <v>104</v>
      </c>
      <c r="AF5" s="41">
        <f t="shared" ref="AF5:AG9" si="0">AH5+AJ5+AL5+AN5</f>
        <v>5</v>
      </c>
      <c r="AG5" s="49">
        <f t="shared" si="0"/>
        <v>0</v>
      </c>
      <c r="AH5" s="138">
        <v>2</v>
      </c>
      <c r="AI5" s="220">
        <v>0</v>
      </c>
      <c r="AJ5" s="138">
        <v>1</v>
      </c>
      <c r="AK5" s="220">
        <v>0</v>
      </c>
      <c r="AL5" s="138">
        <v>1</v>
      </c>
      <c r="AM5" s="220">
        <v>0</v>
      </c>
      <c r="AN5" s="138">
        <v>1</v>
      </c>
      <c r="AO5" s="220">
        <v>0</v>
      </c>
      <c r="AP5" s="17"/>
      <c r="AQ5" s="17"/>
      <c r="AR5" s="17"/>
      <c r="AS5" s="17"/>
      <c r="AT5" s="17"/>
      <c r="AU5" s="504"/>
      <c r="AV5" s="17"/>
      <c r="AW5" s="17"/>
      <c r="AX5" s="17"/>
      <c r="AY5" s="17"/>
      <c r="AZ5" s="27"/>
      <c r="BA5" s="22"/>
      <c r="BB5"/>
    </row>
    <row r="6" spans="1:5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2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8">
        <f>AC6*G6</f>
        <v>280</v>
      </c>
      <c r="AB6" s="488">
        <v>5</v>
      </c>
      <c r="AC6" s="623">
        <v>14</v>
      </c>
      <c r="AD6" s="139" t="s">
        <v>103</v>
      </c>
      <c r="AE6" s="47" t="s">
        <v>104</v>
      </c>
      <c r="AF6" s="48">
        <f t="shared" si="0"/>
        <v>5</v>
      </c>
      <c r="AG6" s="49">
        <f t="shared" si="0"/>
        <v>14</v>
      </c>
      <c r="AH6" s="139">
        <v>2</v>
      </c>
      <c r="AI6" s="158">
        <v>5</v>
      </c>
      <c r="AJ6" s="139">
        <v>1</v>
      </c>
      <c r="AK6" s="158">
        <v>3</v>
      </c>
      <c r="AL6" s="139">
        <v>1</v>
      </c>
      <c r="AM6" s="158">
        <v>3</v>
      </c>
      <c r="AN6" s="139">
        <v>1</v>
      </c>
      <c r="AO6" s="158">
        <v>3</v>
      </c>
      <c r="AP6" s="17"/>
      <c r="AQ6" s="17"/>
      <c r="AR6" s="17"/>
      <c r="AS6" s="17"/>
      <c r="AT6" s="17"/>
      <c r="AU6" s="504"/>
      <c r="AV6" s="17"/>
      <c r="AW6" s="17"/>
      <c r="AX6" s="17"/>
      <c r="AY6" s="17"/>
      <c r="AZ6" s="27"/>
      <c r="BA6" s="22"/>
      <c r="BB6"/>
    </row>
    <row r="7" spans="1:5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2">
        <v>20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8">
        <f>AC7*G7</f>
        <v>240</v>
      </c>
      <c r="AB7" s="488">
        <v>5</v>
      </c>
      <c r="AC7" s="630">
        <v>12</v>
      </c>
      <c r="AD7" s="139" t="s">
        <v>103</v>
      </c>
      <c r="AE7" s="47" t="s">
        <v>104</v>
      </c>
      <c r="AF7" s="48">
        <f t="shared" si="0"/>
        <v>5</v>
      </c>
      <c r="AG7" s="49">
        <f t="shared" si="0"/>
        <v>12</v>
      </c>
      <c r="AH7" s="139">
        <v>2</v>
      </c>
      <c r="AI7" s="158">
        <v>5</v>
      </c>
      <c r="AJ7" s="139">
        <v>1</v>
      </c>
      <c r="AK7" s="158">
        <v>3</v>
      </c>
      <c r="AL7" s="139">
        <v>1</v>
      </c>
      <c r="AM7" s="158">
        <v>2</v>
      </c>
      <c r="AN7" s="139">
        <v>1</v>
      </c>
      <c r="AO7" s="158">
        <v>2</v>
      </c>
      <c r="AP7" s="17"/>
      <c r="AQ7" s="17"/>
      <c r="AR7" s="17"/>
      <c r="AS7" s="17"/>
      <c r="AT7" s="17"/>
      <c r="AU7" s="504"/>
      <c r="AV7" s="17"/>
      <c r="AW7" s="17"/>
      <c r="AX7" s="17"/>
      <c r="AY7" s="17"/>
      <c r="AZ7" s="27"/>
      <c r="BA7" s="22"/>
      <c r="BB7"/>
    </row>
    <row r="8" spans="1:5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2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8">
        <f>AC8*G8</f>
        <v>240</v>
      </c>
      <c r="AB8" s="488">
        <v>5</v>
      </c>
      <c r="AC8" s="630">
        <v>12</v>
      </c>
      <c r="AD8" s="139" t="s">
        <v>103</v>
      </c>
      <c r="AE8" s="47" t="s">
        <v>104</v>
      </c>
      <c r="AF8" s="48">
        <f t="shared" si="0"/>
        <v>5</v>
      </c>
      <c r="AG8" s="49">
        <f t="shared" si="0"/>
        <v>12</v>
      </c>
      <c r="AH8" s="139">
        <v>2</v>
      </c>
      <c r="AI8" s="158">
        <v>5</v>
      </c>
      <c r="AJ8" s="139">
        <v>1</v>
      </c>
      <c r="AK8" s="158">
        <v>3</v>
      </c>
      <c r="AL8" s="139">
        <v>1</v>
      </c>
      <c r="AM8" s="158">
        <v>2</v>
      </c>
      <c r="AN8" s="139">
        <v>1</v>
      </c>
      <c r="AO8" s="158">
        <v>2</v>
      </c>
      <c r="AP8" s="17"/>
      <c r="AQ8" s="17"/>
      <c r="AR8" s="17"/>
      <c r="AS8" s="17"/>
      <c r="AT8" s="17"/>
      <c r="AU8" s="504"/>
      <c r="AV8" s="17"/>
      <c r="AW8" s="17"/>
      <c r="AX8" s="17"/>
      <c r="AY8" s="17"/>
      <c r="AZ8" s="27"/>
      <c r="BA8" s="22"/>
      <c r="BB8"/>
    </row>
    <row r="9" spans="1:5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2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8">
        <f>AC9*G9</f>
        <v>240</v>
      </c>
      <c r="AB9" s="488">
        <v>5</v>
      </c>
      <c r="AC9" s="488">
        <v>12</v>
      </c>
      <c r="AD9" s="139" t="s">
        <v>103</v>
      </c>
      <c r="AE9" s="47" t="s">
        <v>104</v>
      </c>
      <c r="AF9" s="48">
        <f t="shared" si="0"/>
        <v>5</v>
      </c>
      <c r="AG9" s="49">
        <f t="shared" si="0"/>
        <v>12</v>
      </c>
      <c r="AH9" s="139">
        <v>2</v>
      </c>
      <c r="AI9" s="158">
        <v>5</v>
      </c>
      <c r="AJ9" s="139">
        <v>1</v>
      </c>
      <c r="AK9" s="158">
        <v>3</v>
      </c>
      <c r="AL9" s="139">
        <v>1</v>
      </c>
      <c r="AM9" s="158">
        <v>2</v>
      </c>
      <c r="AN9" s="139">
        <v>1</v>
      </c>
      <c r="AO9" s="158">
        <v>2</v>
      </c>
      <c r="AP9" s="17"/>
      <c r="AQ9" s="17"/>
      <c r="AR9" s="17"/>
      <c r="AS9" s="17"/>
      <c r="AT9" s="17"/>
      <c r="AU9" s="504"/>
      <c r="AV9" s="17"/>
      <c r="AW9" s="17"/>
      <c r="AX9" s="17"/>
      <c r="AY9" s="17"/>
      <c r="AZ9" s="27"/>
      <c r="BA9" s="22"/>
      <c r="BB9"/>
    </row>
    <row r="10" spans="1:54" s="16" customFormat="1" ht="15.95" customHeight="1" x14ac:dyDescent="0.2">
      <c r="B10" s="290"/>
      <c r="C10" s="52"/>
      <c r="D10" s="53"/>
      <c r="E10" s="578">
        <f>SUM(E5:E9)/5</f>
        <v>2.9</v>
      </c>
      <c r="F10" s="578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605"/>
      <c r="AB10" s="605"/>
      <c r="AC10" s="605"/>
      <c r="AD10" s="304"/>
      <c r="AE10" s="304"/>
      <c r="AF10" s="54"/>
      <c r="AG10" s="54"/>
      <c r="AH10" s="53"/>
      <c r="AI10" s="196"/>
      <c r="AJ10" s="53"/>
      <c r="AK10" s="53"/>
      <c r="AL10" s="53"/>
      <c r="AM10" s="53"/>
      <c r="AN10" s="53"/>
      <c r="AO10" s="319"/>
      <c r="AP10" s="28"/>
      <c r="AQ10" s="28"/>
      <c r="AR10" s="28"/>
      <c r="AS10" s="28"/>
      <c r="AT10" s="28"/>
      <c r="AU10" s="504"/>
      <c r="AV10" s="28"/>
      <c r="AW10" s="28"/>
      <c r="AX10" s="28"/>
      <c r="AY10" s="28"/>
      <c r="AZ10" s="29"/>
      <c r="BA10" s="30"/>
    </row>
    <row r="11" spans="1:5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2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8">
        <v>80</v>
      </c>
      <c r="AB11" s="488">
        <v>2</v>
      </c>
      <c r="AC11" s="488">
        <v>0</v>
      </c>
      <c r="AD11" s="140" t="s">
        <v>106</v>
      </c>
      <c r="AE11" s="140" t="s">
        <v>105</v>
      </c>
      <c r="AF11" s="57">
        <f>AH11+AJ11+AL11+AN11</f>
        <v>2</v>
      </c>
      <c r="AG11" s="58">
        <f t="shared" ref="AF11:AG15" si="1">AI11+AK11+AM11+AO11</f>
        <v>0</v>
      </c>
      <c r="AH11" s="59">
        <v>1</v>
      </c>
      <c r="AI11" s="60">
        <v>0</v>
      </c>
      <c r="AJ11" s="59">
        <v>0.5</v>
      </c>
      <c r="AK11" s="60">
        <v>0</v>
      </c>
      <c r="AL11" s="59">
        <v>0.25</v>
      </c>
      <c r="AM11" s="60">
        <v>0</v>
      </c>
      <c r="AN11" s="59">
        <v>0.25</v>
      </c>
      <c r="AO11" s="60">
        <v>0</v>
      </c>
      <c r="AP11" s="33"/>
      <c r="AQ11" s="33"/>
      <c r="AR11" s="33"/>
      <c r="AS11" s="33"/>
      <c r="AT11" s="33"/>
      <c r="AU11" s="504"/>
      <c r="AV11" s="33"/>
      <c r="AW11" s="33"/>
      <c r="AX11" s="33"/>
      <c r="AY11" s="33"/>
      <c r="AZ11" s="34"/>
      <c r="BA11" s="31"/>
    </row>
    <row r="12" spans="1:5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2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8">
        <f>AC12*G12</f>
        <v>100</v>
      </c>
      <c r="AB12" s="488">
        <v>2</v>
      </c>
      <c r="AC12" s="488">
        <v>5</v>
      </c>
      <c r="AD12" s="140" t="s">
        <v>106</v>
      </c>
      <c r="AE12" s="140" t="s">
        <v>105</v>
      </c>
      <c r="AF12" s="57">
        <f>AH12+AJ12+AL12+AN12</f>
        <v>2</v>
      </c>
      <c r="AG12" s="58">
        <f t="shared" si="1"/>
        <v>5</v>
      </c>
      <c r="AH12" s="59">
        <v>1</v>
      </c>
      <c r="AI12" s="60">
        <v>2</v>
      </c>
      <c r="AJ12" s="59">
        <v>0.5</v>
      </c>
      <c r="AK12" s="60">
        <v>1</v>
      </c>
      <c r="AL12" s="59">
        <v>0.25</v>
      </c>
      <c r="AM12" s="60">
        <v>1</v>
      </c>
      <c r="AN12" s="59">
        <v>0.25</v>
      </c>
      <c r="AO12" s="60">
        <v>1</v>
      </c>
      <c r="AP12" s="33"/>
      <c r="AQ12" s="33"/>
      <c r="AR12" s="33"/>
      <c r="AS12" s="33"/>
      <c r="AT12" s="33"/>
      <c r="AU12" s="504"/>
      <c r="AV12" s="33"/>
      <c r="AW12" s="33"/>
      <c r="AX12" s="33"/>
      <c r="AY12" s="33"/>
      <c r="AZ12" s="34"/>
      <c r="BA12" s="31"/>
    </row>
    <row r="13" spans="1:5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2">
        <v>20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8">
        <f>AC13*G13</f>
        <v>100</v>
      </c>
      <c r="AB13" s="623">
        <v>2</v>
      </c>
      <c r="AC13" s="630">
        <v>5</v>
      </c>
      <c r="AD13" s="140" t="s">
        <v>106</v>
      </c>
      <c r="AE13" s="140" t="s">
        <v>105</v>
      </c>
      <c r="AF13" s="57">
        <f t="shared" si="1"/>
        <v>2</v>
      </c>
      <c r="AG13" s="58">
        <f t="shared" si="1"/>
        <v>5</v>
      </c>
      <c r="AH13" s="59">
        <v>1</v>
      </c>
      <c r="AI13" s="60">
        <v>2</v>
      </c>
      <c r="AJ13" s="533">
        <v>0.5</v>
      </c>
      <c r="AK13" s="534">
        <v>1</v>
      </c>
      <c r="AL13" s="533">
        <v>0.25</v>
      </c>
      <c r="AM13" s="534">
        <v>1</v>
      </c>
      <c r="AN13" s="533">
        <v>0.25</v>
      </c>
      <c r="AO13" s="534">
        <v>1</v>
      </c>
      <c r="AP13" s="33"/>
      <c r="AQ13" s="33"/>
      <c r="AR13" s="33"/>
      <c r="AS13" s="33"/>
      <c r="AT13" s="33"/>
      <c r="AU13" s="504"/>
      <c r="AV13" s="33"/>
      <c r="AW13" s="33"/>
      <c r="AX13" s="33"/>
      <c r="AY13" s="33"/>
      <c r="AZ13" s="34"/>
      <c r="BA13" s="31"/>
    </row>
    <row r="14" spans="1:5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2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8">
        <f>AC14*G14</f>
        <v>40</v>
      </c>
      <c r="AB14" s="488">
        <v>1</v>
      </c>
      <c r="AC14" s="488">
        <v>2</v>
      </c>
      <c r="AD14" s="140"/>
      <c r="AE14" s="140" t="s">
        <v>105</v>
      </c>
      <c r="AF14" s="57">
        <f t="shared" si="1"/>
        <v>1</v>
      </c>
      <c r="AG14" s="58">
        <f t="shared" si="1"/>
        <v>2</v>
      </c>
      <c r="AH14" s="59">
        <v>0.33</v>
      </c>
      <c r="AI14" s="60">
        <v>0.5</v>
      </c>
      <c r="AJ14" s="59">
        <v>0.33</v>
      </c>
      <c r="AK14" s="60">
        <v>0.5</v>
      </c>
      <c r="AL14" s="59">
        <v>0.17</v>
      </c>
      <c r="AM14" s="60">
        <v>0.5</v>
      </c>
      <c r="AN14" s="59">
        <v>0.17</v>
      </c>
      <c r="AO14" s="60">
        <v>0.5</v>
      </c>
      <c r="AP14" s="33"/>
      <c r="AQ14" s="33"/>
      <c r="AR14" s="33"/>
      <c r="AS14" s="33"/>
      <c r="AT14" s="33"/>
      <c r="AU14" s="504"/>
      <c r="AV14" s="33"/>
      <c r="AW14" s="33"/>
      <c r="AX14" s="33"/>
      <c r="AY14" s="33"/>
      <c r="AZ14" s="34"/>
      <c r="BA14" s="31"/>
    </row>
    <row r="15" spans="1:5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2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8">
        <f>AC15*G15</f>
        <v>60</v>
      </c>
      <c r="AB15" s="488">
        <v>1</v>
      </c>
      <c r="AC15" s="488">
        <v>3</v>
      </c>
      <c r="AD15" s="140"/>
      <c r="AE15" s="140" t="s">
        <v>105</v>
      </c>
      <c r="AF15" s="57">
        <f t="shared" si="1"/>
        <v>1</v>
      </c>
      <c r="AG15" s="58">
        <f t="shared" si="1"/>
        <v>3</v>
      </c>
      <c r="AH15" s="59">
        <v>0.33</v>
      </c>
      <c r="AI15" s="60">
        <v>1</v>
      </c>
      <c r="AJ15" s="59">
        <v>0.33</v>
      </c>
      <c r="AK15" s="60">
        <v>1</v>
      </c>
      <c r="AL15" s="59">
        <v>0.17</v>
      </c>
      <c r="AM15" s="60">
        <v>0.5</v>
      </c>
      <c r="AN15" s="59">
        <v>0.17</v>
      </c>
      <c r="AO15" s="60">
        <v>0.5</v>
      </c>
      <c r="AP15" s="33"/>
      <c r="AQ15" s="33"/>
      <c r="AR15" s="33"/>
      <c r="AS15" s="33"/>
      <c r="AT15" s="33"/>
      <c r="AU15" s="504"/>
      <c r="AV15" s="33"/>
      <c r="AW15" s="33"/>
      <c r="AX15" s="33"/>
      <c r="AY15" s="33"/>
      <c r="AZ15" s="34"/>
      <c r="BA15" s="31"/>
    </row>
    <row r="16" spans="1:54" ht="15.95" customHeight="1" x14ac:dyDescent="0.2">
      <c r="B16" s="290"/>
      <c r="C16" s="52"/>
      <c r="D16" s="53"/>
      <c r="E16" s="578">
        <f>SUM(E11:E15)/5</f>
        <v>2.9</v>
      </c>
      <c r="F16" s="578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605"/>
      <c r="AB16" s="605"/>
      <c r="AC16" s="605"/>
      <c r="AD16" s="304"/>
      <c r="AE16" s="304"/>
      <c r="AF16" s="54"/>
      <c r="AG16" s="54"/>
      <c r="AH16" s="53"/>
      <c r="AI16" s="196"/>
      <c r="AJ16" s="53"/>
      <c r="AK16" s="53"/>
      <c r="AL16" s="53"/>
      <c r="AM16" s="53"/>
      <c r="AN16" s="53"/>
      <c r="AO16" s="319"/>
      <c r="AP16" s="19"/>
      <c r="AQ16" s="19"/>
      <c r="AR16" s="19"/>
      <c r="AS16" s="19"/>
      <c r="AT16" s="19"/>
      <c r="AU16" s="504"/>
      <c r="AV16" s="19"/>
      <c r="AW16" s="19"/>
      <c r="AX16" s="19"/>
      <c r="AY16" s="19"/>
      <c r="AZ16" s="27"/>
      <c r="BA16" s="22"/>
      <c r="BB16"/>
    </row>
    <row r="17" spans="2:54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2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8">
        <f t="shared" ref="AA17:AA23" si="2">AC17*G17</f>
        <v>80</v>
      </c>
      <c r="AB17" s="488">
        <v>2</v>
      </c>
      <c r="AC17" s="630">
        <v>4</v>
      </c>
      <c r="AD17" s="139" t="s">
        <v>108</v>
      </c>
      <c r="AE17" s="139" t="s">
        <v>107</v>
      </c>
      <c r="AF17" s="48">
        <f>AH17+AJ17+AL17+AN17</f>
        <v>2</v>
      </c>
      <c r="AG17" s="49">
        <f>+AI17+AK17+AM17+AO17</f>
        <v>4</v>
      </c>
      <c r="AH17" s="50">
        <v>0.8</v>
      </c>
      <c r="AI17" s="51">
        <v>1.5</v>
      </c>
      <c r="AJ17" s="50">
        <v>0.4</v>
      </c>
      <c r="AK17" s="51">
        <v>1.5</v>
      </c>
      <c r="AL17" s="50">
        <v>0.4</v>
      </c>
      <c r="AM17" s="51">
        <v>0.5</v>
      </c>
      <c r="AN17" s="50">
        <v>0.4</v>
      </c>
      <c r="AO17" s="51">
        <v>0.5</v>
      </c>
      <c r="AP17" s="17"/>
      <c r="AQ17" s="17"/>
      <c r="AR17" s="19"/>
      <c r="AS17" s="19"/>
      <c r="AT17" s="19"/>
      <c r="AU17" s="504"/>
      <c r="AV17" s="19"/>
      <c r="AW17" s="19"/>
      <c r="AX17" s="19"/>
      <c r="AY17" s="19"/>
      <c r="AZ17" s="27"/>
      <c r="BA17" s="22"/>
      <c r="BB17"/>
    </row>
    <row r="18" spans="2:54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2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8">
        <f t="shared" si="2"/>
        <v>80</v>
      </c>
      <c r="AB18" s="488">
        <v>2</v>
      </c>
      <c r="AC18" s="488">
        <v>4</v>
      </c>
      <c r="AD18" s="139" t="s">
        <v>108</v>
      </c>
      <c r="AE18" s="139" t="s">
        <v>107</v>
      </c>
      <c r="AF18" s="48">
        <f>AH18+AJ18+AL18+AN18</f>
        <v>2</v>
      </c>
      <c r="AG18" s="49">
        <f>+AI18+AK18+AM18+AO18</f>
        <v>4</v>
      </c>
      <c r="AH18" s="50">
        <v>0.8</v>
      </c>
      <c r="AI18" s="212">
        <v>1.5</v>
      </c>
      <c r="AJ18" s="213">
        <v>0.4</v>
      </c>
      <c r="AK18" s="212">
        <v>1.5</v>
      </c>
      <c r="AL18" s="50">
        <v>0.4</v>
      </c>
      <c r="AM18" s="51">
        <v>0.5</v>
      </c>
      <c r="AN18" s="50">
        <v>0.4</v>
      </c>
      <c r="AO18" s="51">
        <v>0.5</v>
      </c>
      <c r="AP18" s="19"/>
      <c r="AQ18" s="19"/>
      <c r="AR18" s="19"/>
      <c r="AS18" s="19"/>
      <c r="AT18" s="19"/>
      <c r="AU18" s="504"/>
      <c r="AV18" s="19"/>
      <c r="AW18" s="19"/>
      <c r="AX18" s="19"/>
      <c r="AY18" s="19"/>
      <c r="AZ18" s="27"/>
      <c r="BA18" s="22"/>
      <c r="BB18"/>
    </row>
    <row r="19" spans="2:54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8">
        <f t="shared" si="2"/>
        <v>105</v>
      </c>
      <c r="AB19" s="488">
        <v>2</v>
      </c>
      <c r="AC19" s="630">
        <v>7</v>
      </c>
      <c r="AD19" s="139" t="s">
        <v>108</v>
      </c>
      <c r="AE19" s="139" t="s">
        <v>116</v>
      </c>
      <c r="AF19" s="48">
        <f>AH19+AJ19+AL19+AN19</f>
        <v>2</v>
      </c>
      <c r="AG19" s="49">
        <f>+AI19+AK19+AM19+AO19</f>
        <v>7</v>
      </c>
      <c r="AH19" s="50">
        <v>1</v>
      </c>
      <c r="AI19" s="212">
        <v>3</v>
      </c>
      <c r="AJ19" s="213">
        <v>0.34</v>
      </c>
      <c r="AK19" s="212">
        <v>2</v>
      </c>
      <c r="AL19" s="50">
        <v>0.33</v>
      </c>
      <c r="AM19" s="51">
        <v>1</v>
      </c>
      <c r="AN19" s="50">
        <v>0.33</v>
      </c>
      <c r="AO19" s="51">
        <v>1</v>
      </c>
      <c r="AP19" s="214"/>
      <c r="AQ19" s="19"/>
      <c r="AR19" s="19"/>
      <c r="AS19" s="19"/>
      <c r="AT19" s="19"/>
      <c r="AU19" s="504"/>
      <c r="AV19" s="19"/>
      <c r="AW19" s="19"/>
      <c r="AX19" s="19"/>
      <c r="AY19" s="19"/>
      <c r="AZ19" s="27"/>
      <c r="BA19" s="22"/>
      <c r="BB19"/>
    </row>
    <row r="20" spans="2:54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2">
        <v>20</v>
      </c>
      <c r="H20" s="529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9">
        <f t="shared" si="2"/>
        <v>80</v>
      </c>
      <c r="AB20" s="489">
        <v>2</v>
      </c>
      <c r="AC20" s="489">
        <v>4</v>
      </c>
      <c r="AD20" s="141" t="s">
        <v>108</v>
      </c>
      <c r="AE20" s="141" t="s">
        <v>107</v>
      </c>
      <c r="AF20" s="62">
        <f>AJ20+AL20+AN20</f>
        <v>2</v>
      </c>
      <c r="AG20" s="63">
        <f>AK20+AM20+AO20</f>
        <v>4</v>
      </c>
      <c r="AH20" s="64"/>
      <c r="AI20" s="65"/>
      <c r="AJ20" s="66">
        <v>1</v>
      </c>
      <c r="AK20" s="67">
        <v>2</v>
      </c>
      <c r="AL20" s="66">
        <v>0.5</v>
      </c>
      <c r="AM20" s="67">
        <v>1</v>
      </c>
      <c r="AN20" s="66">
        <v>0.5</v>
      </c>
      <c r="AO20" s="67">
        <v>1</v>
      </c>
      <c r="AP20" s="5"/>
      <c r="AQ20" s="19"/>
      <c r="AR20" s="19"/>
      <c r="AS20" s="19"/>
      <c r="AT20" s="17"/>
      <c r="AU20" s="504"/>
      <c r="AV20" s="17"/>
      <c r="AW20" s="17"/>
      <c r="AX20" s="17"/>
      <c r="AY20" s="17"/>
      <c r="AZ20" s="27"/>
      <c r="BA20" s="22"/>
      <c r="BB20"/>
    </row>
    <row r="21" spans="2:54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2">
        <v>20</v>
      </c>
      <c r="H21" s="529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9">
        <f t="shared" si="2"/>
        <v>60</v>
      </c>
      <c r="AB21" s="489">
        <v>1</v>
      </c>
      <c r="AC21" s="489">
        <v>3</v>
      </c>
      <c r="AD21" s="141"/>
      <c r="AE21" s="141" t="s">
        <v>107</v>
      </c>
      <c r="AF21" s="62">
        <f>AJ21+AL21+AN21</f>
        <v>1</v>
      </c>
      <c r="AG21" s="63">
        <f>AK21+AM21+AO21</f>
        <v>3</v>
      </c>
      <c r="AH21" s="64"/>
      <c r="AI21" s="65"/>
      <c r="AJ21" s="66">
        <v>0.34</v>
      </c>
      <c r="AK21" s="67">
        <v>1</v>
      </c>
      <c r="AL21" s="66">
        <v>0.33</v>
      </c>
      <c r="AM21" s="67">
        <v>1</v>
      </c>
      <c r="AN21" s="66">
        <v>0.33</v>
      </c>
      <c r="AO21" s="67">
        <v>1</v>
      </c>
      <c r="AP21" s="17"/>
      <c r="AQ21" s="17"/>
      <c r="AR21" s="17"/>
      <c r="AS21" s="17"/>
      <c r="AT21" s="17"/>
      <c r="AU21" s="504"/>
      <c r="AV21" s="17"/>
      <c r="AW21" s="17"/>
      <c r="AX21" s="17"/>
      <c r="AY21" s="17"/>
      <c r="AZ21" s="27"/>
      <c r="BA21" s="22"/>
      <c r="BB21"/>
    </row>
    <row r="22" spans="2:54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472">
        <v>20</v>
      </c>
      <c r="H22" s="530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90">
        <f t="shared" si="2"/>
        <v>40</v>
      </c>
      <c r="AB22" s="490">
        <v>1</v>
      </c>
      <c r="AC22" s="490">
        <v>2</v>
      </c>
      <c r="AD22" s="142"/>
      <c r="AE22" s="142" t="s">
        <v>116</v>
      </c>
      <c r="AF22" s="68"/>
      <c r="AG22" s="69"/>
      <c r="AH22" s="70">
        <v>1</v>
      </c>
      <c r="AI22" s="71">
        <v>2</v>
      </c>
      <c r="AJ22" s="72"/>
      <c r="AK22" s="73"/>
      <c r="AL22" s="72"/>
      <c r="AM22" s="73"/>
      <c r="AN22" s="72"/>
      <c r="AO22" s="73"/>
      <c r="AP22" s="17"/>
      <c r="AQ22" s="17"/>
      <c r="AR22" s="17"/>
      <c r="AS22" s="17"/>
      <c r="AT22" s="17"/>
      <c r="AU22" s="504"/>
      <c r="AV22" s="17"/>
      <c r="AW22" s="17"/>
      <c r="AX22" s="17"/>
      <c r="AY22" s="17"/>
      <c r="AZ22" s="27"/>
      <c r="BA22" s="22"/>
      <c r="BB22"/>
    </row>
    <row r="23" spans="2:54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2">
        <v>20</v>
      </c>
      <c r="H23" s="530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90">
        <f t="shared" si="2"/>
        <v>0</v>
      </c>
      <c r="AB23" s="490">
        <v>0</v>
      </c>
      <c r="AC23" s="490">
        <v>0</v>
      </c>
      <c r="AD23" s="142"/>
      <c r="AE23" s="142"/>
      <c r="AF23" s="68"/>
      <c r="AG23" s="69"/>
      <c r="AH23" s="70">
        <v>0</v>
      </c>
      <c r="AI23" s="71">
        <v>0</v>
      </c>
      <c r="AJ23" s="72"/>
      <c r="AK23" s="73"/>
      <c r="AL23" s="72"/>
      <c r="AM23" s="73"/>
      <c r="AN23" s="72"/>
      <c r="AO23" s="73"/>
      <c r="AP23" s="17"/>
      <c r="AQ23" s="17"/>
      <c r="AR23" s="17"/>
      <c r="AS23" s="17"/>
      <c r="AT23" s="17"/>
      <c r="AU23" s="504"/>
      <c r="AV23" s="17"/>
      <c r="AW23" s="17"/>
      <c r="AX23" s="17"/>
      <c r="AY23" s="17"/>
      <c r="AZ23" s="27"/>
      <c r="BA23" s="22"/>
      <c r="BB23"/>
    </row>
    <row r="24" spans="2:54" ht="15.95" customHeight="1" x14ac:dyDescent="0.2">
      <c r="B24" s="290"/>
      <c r="C24" s="52"/>
      <c r="D24" s="53"/>
      <c r="E24" s="578">
        <f>SUM(E17:E23)/7</f>
        <v>2.9285714285714284</v>
      </c>
      <c r="F24" s="578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606"/>
      <c r="AB24" s="606"/>
      <c r="AC24" s="605"/>
      <c r="AD24" s="304"/>
      <c r="AE24" s="304"/>
      <c r="AF24" s="54"/>
      <c r="AG24" s="54"/>
      <c r="AH24" s="53"/>
      <c r="AI24" s="196"/>
      <c r="AJ24" s="53"/>
      <c r="AK24" s="53"/>
      <c r="AL24" s="53"/>
      <c r="AM24" s="53"/>
      <c r="AN24" s="53"/>
      <c r="AO24" s="319"/>
      <c r="AP24" s="17"/>
      <c r="AQ24" s="17"/>
      <c r="AR24" s="17"/>
      <c r="AS24" s="17"/>
      <c r="AT24" s="17"/>
      <c r="AU24" s="504"/>
      <c r="AV24" s="17"/>
      <c r="AW24" s="17"/>
      <c r="AX24" s="17"/>
      <c r="AY24" s="17"/>
      <c r="AZ24" s="27"/>
      <c r="BA24" s="22"/>
      <c r="BB24"/>
    </row>
    <row r="25" spans="2:54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2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8">
        <f t="shared" ref="AA25:AA31" si="3">AC25*G25</f>
        <v>180</v>
      </c>
      <c r="AB25" s="488">
        <v>5</v>
      </c>
      <c r="AC25" s="630">
        <v>9</v>
      </c>
      <c r="AD25" s="140" t="s">
        <v>120</v>
      </c>
      <c r="AE25" s="140" t="s">
        <v>121</v>
      </c>
      <c r="AF25" s="57">
        <f>AH25+AJ25+AL25+AN25</f>
        <v>5</v>
      </c>
      <c r="AG25" s="58">
        <f>+AI25+AK25+AM25+AO25</f>
        <v>9</v>
      </c>
      <c r="AH25" s="59">
        <v>2</v>
      </c>
      <c r="AI25" s="60">
        <v>3</v>
      </c>
      <c r="AJ25" s="59">
        <v>1</v>
      </c>
      <c r="AK25" s="60">
        <v>3</v>
      </c>
      <c r="AL25" s="59">
        <v>1</v>
      </c>
      <c r="AM25" s="350">
        <v>1.5</v>
      </c>
      <c r="AN25" s="409">
        <v>1</v>
      </c>
      <c r="AO25" s="350">
        <v>1.5</v>
      </c>
      <c r="AP25" s="33"/>
      <c r="AQ25" s="33"/>
      <c r="AR25" s="33"/>
      <c r="AS25" s="33"/>
      <c r="AT25" s="33"/>
      <c r="AU25" s="504"/>
      <c r="AV25" s="33"/>
      <c r="AW25" s="33"/>
      <c r="AX25" s="33"/>
      <c r="AY25" s="33"/>
      <c r="AZ25" s="34"/>
      <c r="BA25" s="31"/>
    </row>
    <row r="26" spans="2:54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2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8">
        <f t="shared" si="3"/>
        <v>200</v>
      </c>
      <c r="AB26" s="488">
        <v>4</v>
      </c>
      <c r="AC26" s="488">
        <v>10</v>
      </c>
      <c r="AD26" s="140" t="s">
        <v>120</v>
      </c>
      <c r="AE26" s="140" t="s">
        <v>164</v>
      </c>
      <c r="AF26" s="57">
        <f>AH26+AJ26+AL26+AN26</f>
        <v>4</v>
      </c>
      <c r="AG26" s="58">
        <f>+AI26+AK26+AM26+AO26</f>
        <v>10</v>
      </c>
      <c r="AH26" s="156">
        <v>1</v>
      </c>
      <c r="AI26" s="60">
        <v>3</v>
      </c>
      <c r="AJ26" s="59">
        <v>1</v>
      </c>
      <c r="AK26" s="60">
        <v>3</v>
      </c>
      <c r="AL26" s="59">
        <v>1</v>
      </c>
      <c r="AM26" s="60">
        <v>2</v>
      </c>
      <c r="AN26" s="59">
        <v>1</v>
      </c>
      <c r="AO26" s="60">
        <v>2</v>
      </c>
      <c r="AP26" s="33"/>
      <c r="AQ26" s="33"/>
      <c r="AR26" s="33"/>
      <c r="AS26" s="33"/>
      <c r="AT26" s="33"/>
      <c r="AU26" s="504"/>
      <c r="AV26" s="33"/>
      <c r="AW26" s="33"/>
      <c r="AX26" s="33"/>
      <c r="AY26" s="33"/>
      <c r="AZ26" s="34"/>
      <c r="BA26" s="31"/>
    </row>
    <row r="27" spans="2:54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48">
        <v>184</v>
      </c>
      <c r="X27" s="139">
        <v>29</v>
      </c>
      <c r="Y27" s="139">
        <v>5</v>
      </c>
      <c r="Z27" s="139">
        <v>15</v>
      </c>
      <c r="AA27" s="488">
        <f t="shared" si="3"/>
        <v>195</v>
      </c>
      <c r="AB27" s="488">
        <v>5</v>
      </c>
      <c r="AC27" s="630">
        <v>13</v>
      </c>
      <c r="AD27" s="140" t="s">
        <v>120</v>
      </c>
      <c r="AE27" s="140" t="s">
        <v>121</v>
      </c>
      <c r="AF27" s="57">
        <f>AH27+AJ27+AL27+AN27</f>
        <v>5</v>
      </c>
      <c r="AG27" s="58">
        <f>+AI27+AK27+AM27+AO27</f>
        <v>13</v>
      </c>
      <c r="AH27" s="59">
        <v>2</v>
      </c>
      <c r="AI27" s="60">
        <v>5</v>
      </c>
      <c r="AJ27" s="59">
        <v>1.5</v>
      </c>
      <c r="AK27" s="60">
        <v>4</v>
      </c>
      <c r="AL27" s="59">
        <v>0.75</v>
      </c>
      <c r="AM27" s="60">
        <v>2</v>
      </c>
      <c r="AN27" s="59">
        <v>0.75</v>
      </c>
      <c r="AO27" s="60">
        <v>2</v>
      </c>
      <c r="AP27" s="33"/>
      <c r="AQ27" s="33"/>
      <c r="AR27" s="33"/>
      <c r="AS27" s="33"/>
      <c r="AT27" s="33"/>
      <c r="AU27" s="504"/>
      <c r="AV27" s="33"/>
      <c r="AW27" s="33"/>
      <c r="AX27" s="33"/>
      <c r="AY27" s="33"/>
      <c r="AZ27" s="34"/>
      <c r="BA27" s="31"/>
    </row>
    <row r="28" spans="2:54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2">
        <v>20</v>
      </c>
      <c r="H28" s="529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9">
        <f t="shared" si="3"/>
        <v>120</v>
      </c>
      <c r="AB28" s="489">
        <v>3</v>
      </c>
      <c r="AC28" s="489">
        <v>6</v>
      </c>
      <c r="AD28" s="93" t="s">
        <v>112</v>
      </c>
      <c r="AE28" s="93" t="s">
        <v>113</v>
      </c>
      <c r="AF28" s="74">
        <f>AJ28+AL28+AN28</f>
        <v>3</v>
      </c>
      <c r="AG28" s="75">
        <f>AK28+AM28+AO28</f>
        <v>6</v>
      </c>
      <c r="AH28" s="76"/>
      <c r="AI28" s="215"/>
      <c r="AJ28" s="78">
        <v>1.5</v>
      </c>
      <c r="AK28" s="79">
        <v>4</v>
      </c>
      <c r="AL28" s="78">
        <v>0.75</v>
      </c>
      <c r="AM28" s="79">
        <v>1</v>
      </c>
      <c r="AN28" s="78">
        <v>0.75</v>
      </c>
      <c r="AO28" s="79">
        <v>1</v>
      </c>
      <c r="AP28" s="33"/>
      <c r="AQ28" s="33"/>
      <c r="AR28" s="33"/>
      <c r="AS28" s="33"/>
      <c r="AT28" s="33"/>
      <c r="AU28" s="504"/>
      <c r="AV28" s="33"/>
      <c r="AW28" s="33"/>
      <c r="AX28" s="33"/>
      <c r="AY28" s="33"/>
      <c r="AZ28" s="34"/>
      <c r="BA28" s="31"/>
    </row>
    <row r="29" spans="2:54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2">
        <v>20</v>
      </c>
      <c r="H29" s="529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9">
        <f t="shared" si="3"/>
        <v>120</v>
      </c>
      <c r="AB29" s="489">
        <v>3</v>
      </c>
      <c r="AC29" s="489">
        <v>6</v>
      </c>
      <c r="AD29" s="93" t="s">
        <v>112</v>
      </c>
      <c r="AE29" s="93" t="s">
        <v>113</v>
      </c>
      <c r="AF29" s="74">
        <f>AJ29+AL29+AN29</f>
        <v>3</v>
      </c>
      <c r="AG29" s="75">
        <f>AK29+AM29+AO29</f>
        <v>6</v>
      </c>
      <c r="AH29" s="76"/>
      <c r="AI29" s="77"/>
      <c r="AJ29" s="78">
        <v>1.5</v>
      </c>
      <c r="AK29" s="79">
        <v>4</v>
      </c>
      <c r="AL29" s="78">
        <v>0.75</v>
      </c>
      <c r="AM29" s="79">
        <v>1</v>
      </c>
      <c r="AN29" s="78">
        <v>0.75</v>
      </c>
      <c r="AO29" s="79">
        <v>1</v>
      </c>
      <c r="AP29" s="33"/>
      <c r="AQ29" s="33"/>
      <c r="AR29" s="33"/>
      <c r="AS29" s="33"/>
      <c r="AT29" s="33"/>
      <c r="AU29" s="504"/>
      <c r="AV29" s="33"/>
      <c r="AW29" s="33"/>
      <c r="AX29" s="33"/>
      <c r="AY29" s="33"/>
      <c r="AZ29" s="34"/>
      <c r="BA29" s="31"/>
    </row>
    <row r="30" spans="2:54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530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90">
        <f t="shared" si="3"/>
        <v>90</v>
      </c>
      <c r="AB30" s="490">
        <v>2</v>
      </c>
      <c r="AC30" s="490">
        <v>6</v>
      </c>
      <c r="AD30" s="143" t="s">
        <v>114</v>
      </c>
      <c r="AE30" s="143" t="s">
        <v>115</v>
      </c>
      <c r="AF30" s="80"/>
      <c r="AG30" s="81"/>
      <c r="AH30" s="82">
        <v>2</v>
      </c>
      <c r="AI30" s="83">
        <v>6</v>
      </c>
      <c r="AJ30" s="80"/>
      <c r="AK30" s="81"/>
      <c r="AL30" s="80"/>
      <c r="AM30" s="81"/>
      <c r="AN30" s="80"/>
      <c r="AO30" s="81"/>
      <c r="AP30" s="33"/>
      <c r="AQ30" s="214"/>
      <c r="AR30" s="33"/>
      <c r="AS30" s="33"/>
      <c r="AT30" s="33"/>
      <c r="AU30" s="504"/>
      <c r="AV30" s="33"/>
      <c r="AW30" s="33"/>
      <c r="AX30" s="33"/>
      <c r="AY30" s="33"/>
      <c r="AZ30" s="34"/>
      <c r="BA30" s="31"/>
    </row>
    <row r="31" spans="2:54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2">
        <v>20</v>
      </c>
      <c r="H31" s="530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90">
        <f t="shared" si="3"/>
        <v>100</v>
      </c>
      <c r="AB31" s="490">
        <v>2</v>
      </c>
      <c r="AC31" s="632">
        <v>5</v>
      </c>
      <c r="AD31" s="143" t="s">
        <v>114</v>
      </c>
      <c r="AE31" s="143" t="s">
        <v>115</v>
      </c>
      <c r="AF31" s="80"/>
      <c r="AG31" s="81"/>
      <c r="AH31" s="82">
        <v>2</v>
      </c>
      <c r="AI31" s="83">
        <v>5</v>
      </c>
      <c r="AJ31" s="80"/>
      <c r="AK31" s="81"/>
      <c r="AL31" s="80"/>
      <c r="AM31" s="81"/>
      <c r="AN31" s="80"/>
      <c r="AO31" s="81"/>
      <c r="AP31" s="33"/>
      <c r="AQ31" s="33"/>
      <c r="AR31" s="33"/>
      <c r="AS31" s="33"/>
      <c r="AT31" s="33"/>
      <c r="AU31" s="504"/>
      <c r="AV31" s="33"/>
      <c r="AW31" s="33"/>
      <c r="AX31" s="33"/>
      <c r="AY31" s="33"/>
      <c r="AZ31" s="34"/>
      <c r="BA31" s="31"/>
    </row>
    <row r="32" spans="2:54" ht="15.95" customHeight="1" x14ac:dyDescent="0.2">
      <c r="B32" s="290"/>
      <c r="C32" s="52"/>
      <c r="D32" s="53"/>
      <c r="E32" s="578">
        <f>SUM(E25:E31)/7</f>
        <v>2.9285714285714284</v>
      </c>
      <c r="F32" s="578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606"/>
      <c r="AB32" s="606"/>
      <c r="AC32" s="606"/>
      <c r="AD32" s="304"/>
      <c r="AE32" s="304"/>
      <c r="AF32" s="54"/>
      <c r="AG32" s="54"/>
      <c r="AH32" s="53"/>
      <c r="AI32" s="196"/>
      <c r="AJ32" s="53"/>
      <c r="AK32" s="53"/>
      <c r="AL32" s="53"/>
      <c r="AM32" s="283"/>
      <c r="AN32" s="283"/>
      <c r="AO32" s="319"/>
      <c r="AP32" s="19"/>
      <c r="AQ32" s="19"/>
      <c r="AR32" s="19"/>
      <c r="AS32" s="19"/>
      <c r="AT32" s="19"/>
      <c r="AU32" s="504"/>
      <c r="AV32" s="19"/>
      <c r="AW32" s="19"/>
      <c r="AX32" s="19"/>
      <c r="AY32" s="19"/>
      <c r="AZ32" s="27"/>
      <c r="BA32" s="22"/>
      <c r="BB32"/>
    </row>
    <row r="33" spans="2:54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8">
        <f>AC33*G33</f>
        <v>204</v>
      </c>
      <c r="AB33" s="488">
        <v>5</v>
      </c>
      <c r="AC33" s="630">
        <v>12</v>
      </c>
      <c r="AD33" s="139" t="s">
        <v>304</v>
      </c>
      <c r="AE33" s="139" t="s">
        <v>305</v>
      </c>
      <c r="AF33" s="48">
        <f t="shared" ref="AF33:AG37" si="5">AH33+AJ33+AL33+AN33</f>
        <v>4.9999999999999991</v>
      </c>
      <c r="AG33" s="49">
        <f t="shared" si="5"/>
        <v>12</v>
      </c>
      <c r="AH33" s="139">
        <v>2.2999999999999998</v>
      </c>
      <c r="AI33" s="158">
        <v>5</v>
      </c>
      <c r="AJ33" s="139">
        <v>1.5</v>
      </c>
      <c r="AK33" s="158">
        <v>3</v>
      </c>
      <c r="AL33" s="139">
        <v>0.6</v>
      </c>
      <c r="AM33" s="158">
        <v>2</v>
      </c>
      <c r="AN33" s="139">
        <v>0.6</v>
      </c>
      <c r="AO33" s="158">
        <v>2</v>
      </c>
      <c r="AP33" s="17"/>
      <c r="AQ33" s="17"/>
      <c r="AR33" s="17"/>
      <c r="AS33" s="17"/>
      <c r="AT33" s="17"/>
      <c r="AU33" s="504"/>
      <c r="AV33" s="17"/>
      <c r="AW33" s="17"/>
      <c r="AX33" s="17"/>
      <c r="AY33" s="17"/>
      <c r="AZ33" s="27"/>
      <c r="BA33" s="22"/>
      <c r="BB33"/>
    </row>
    <row r="34" spans="2:54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31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607">
        <f>AC34*G34</f>
        <v>108</v>
      </c>
      <c r="AB34" s="607">
        <v>3</v>
      </c>
      <c r="AC34" s="631">
        <v>9</v>
      </c>
      <c r="AD34" s="144" t="s">
        <v>109</v>
      </c>
      <c r="AE34" s="144" t="s">
        <v>111</v>
      </c>
      <c r="AF34" s="112">
        <f t="shared" si="5"/>
        <v>3</v>
      </c>
      <c r="AG34" s="113">
        <f t="shared" si="5"/>
        <v>9</v>
      </c>
      <c r="AH34" s="68"/>
      <c r="AI34" s="69"/>
      <c r="AJ34" s="144">
        <v>1.8</v>
      </c>
      <c r="AK34" s="157">
        <v>5</v>
      </c>
      <c r="AL34" s="144">
        <v>0.6</v>
      </c>
      <c r="AM34" s="157">
        <v>2</v>
      </c>
      <c r="AN34" s="144">
        <v>0.6</v>
      </c>
      <c r="AO34" s="157">
        <v>2</v>
      </c>
      <c r="AP34" s="17"/>
      <c r="AQ34" s="17"/>
      <c r="AR34" s="17"/>
      <c r="AS34" s="17"/>
      <c r="AT34" s="17"/>
      <c r="AU34" s="504"/>
      <c r="AV34" s="17"/>
      <c r="AW34" s="17"/>
      <c r="AX34" s="17"/>
      <c r="AY34" s="17"/>
      <c r="AZ34" s="27"/>
      <c r="BA34" s="22"/>
      <c r="BB34"/>
    </row>
    <row r="35" spans="2:54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31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607">
        <f>AC35*G35</f>
        <v>135</v>
      </c>
      <c r="AB35" s="607">
        <v>3</v>
      </c>
      <c r="AC35" s="631">
        <v>9</v>
      </c>
      <c r="AD35" s="144" t="s">
        <v>109</v>
      </c>
      <c r="AE35" s="144" t="s">
        <v>111</v>
      </c>
      <c r="AF35" s="112">
        <f t="shared" si="5"/>
        <v>3</v>
      </c>
      <c r="AG35" s="113">
        <f t="shared" si="5"/>
        <v>9</v>
      </c>
      <c r="AH35" s="68"/>
      <c r="AI35" s="69"/>
      <c r="AJ35" s="144">
        <v>1.8</v>
      </c>
      <c r="AK35" s="157">
        <v>5</v>
      </c>
      <c r="AL35" s="144">
        <v>0.6</v>
      </c>
      <c r="AM35" s="157">
        <v>2</v>
      </c>
      <c r="AN35" s="144">
        <v>0.6</v>
      </c>
      <c r="AO35" s="157">
        <v>2</v>
      </c>
      <c r="AP35" s="17"/>
      <c r="AQ35" s="17"/>
      <c r="AR35" s="17"/>
      <c r="AS35" s="17"/>
      <c r="AT35" s="17"/>
      <c r="AU35" s="504"/>
      <c r="AV35" s="17"/>
      <c r="AW35" s="17"/>
      <c r="AX35" s="17"/>
      <c r="AY35" s="17"/>
      <c r="AZ35" s="27"/>
      <c r="BA35" s="22"/>
      <c r="BB35"/>
    </row>
    <row r="36" spans="2:54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31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607">
        <f t="shared" ref="AA36:AA37" si="6">AC36*G36</f>
        <v>135</v>
      </c>
      <c r="AB36" s="607">
        <v>3</v>
      </c>
      <c r="AC36" s="607">
        <v>9</v>
      </c>
      <c r="AD36" s="144" t="s">
        <v>109</v>
      </c>
      <c r="AE36" s="144" t="s">
        <v>111</v>
      </c>
      <c r="AF36" s="112">
        <f t="shared" si="5"/>
        <v>3</v>
      </c>
      <c r="AG36" s="113">
        <f t="shared" si="5"/>
        <v>9</v>
      </c>
      <c r="AH36" s="68"/>
      <c r="AI36" s="69"/>
      <c r="AJ36" s="144">
        <v>1.8</v>
      </c>
      <c r="AK36" s="157">
        <v>5</v>
      </c>
      <c r="AL36" s="144">
        <v>0.6</v>
      </c>
      <c r="AM36" s="157">
        <v>2</v>
      </c>
      <c r="AN36" s="144">
        <v>0.6</v>
      </c>
      <c r="AO36" s="157">
        <v>2</v>
      </c>
      <c r="AP36" s="17"/>
      <c r="AQ36" s="17"/>
      <c r="AR36" s="17"/>
      <c r="AS36" s="17"/>
      <c r="AT36" s="17"/>
      <c r="AU36" s="504"/>
      <c r="AV36" s="17"/>
      <c r="AW36" s="17"/>
      <c r="AX36" s="17"/>
      <c r="AY36" s="17"/>
      <c r="AZ36" s="27"/>
      <c r="BA36" s="22"/>
      <c r="BB36"/>
    </row>
    <row r="37" spans="2:54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31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74">
        <v>4</v>
      </c>
      <c r="W37" s="448">
        <v>66</v>
      </c>
      <c r="X37" s="434">
        <v>1</v>
      </c>
      <c r="Y37" s="480">
        <v>3</v>
      </c>
      <c r="Z37" s="566">
        <v>3</v>
      </c>
      <c r="AA37" s="607">
        <f t="shared" si="6"/>
        <v>90</v>
      </c>
      <c r="AB37" s="607">
        <v>3</v>
      </c>
      <c r="AC37" s="624">
        <v>3</v>
      </c>
      <c r="AD37" s="144" t="s">
        <v>163</v>
      </c>
      <c r="AE37" s="144" t="s">
        <v>111</v>
      </c>
      <c r="AF37" s="112">
        <f t="shared" si="5"/>
        <v>3</v>
      </c>
      <c r="AG37" s="113">
        <f t="shared" si="5"/>
        <v>3</v>
      </c>
      <c r="AH37" s="68"/>
      <c r="AI37" s="69"/>
      <c r="AJ37" s="144">
        <v>1</v>
      </c>
      <c r="AK37" s="157">
        <v>1</v>
      </c>
      <c r="AL37" s="144">
        <v>1</v>
      </c>
      <c r="AM37" s="157">
        <v>1</v>
      </c>
      <c r="AN37" s="144">
        <v>1</v>
      </c>
      <c r="AO37" s="157">
        <v>1</v>
      </c>
      <c r="AP37" s="229"/>
      <c r="AQ37" s="229"/>
      <c r="AR37" s="229"/>
      <c r="AS37" s="229"/>
      <c r="AT37" s="229"/>
      <c r="AU37" s="230"/>
      <c r="AV37" s="17"/>
      <c r="AW37" s="17"/>
      <c r="AX37" s="17"/>
      <c r="AY37" s="17"/>
      <c r="AZ37" s="27"/>
      <c r="BA37" s="22"/>
      <c r="BB37"/>
    </row>
    <row r="38" spans="2:54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530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567">
        <v>9</v>
      </c>
      <c r="AA38" s="490">
        <f>AC38*G38</f>
        <v>120</v>
      </c>
      <c r="AB38" s="490">
        <v>2</v>
      </c>
      <c r="AC38" s="632">
        <v>8</v>
      </c>
      <c r="AD38" s="142" t="s">
        <v>118</v>
      </c>
      <c r="AE38" s="142" t="s">
        <v>119</v>
      </c>
      <c r="AF38" s="68"/>
      <c r="AG38" s="69"/>
      <c r="AH38" s="70">
        <v>2</v>
      </c>
      <c r="AI38" s="71">
        <v>8</v>
      </c>
      <c r="AJ38" s="68"/>
      <c r="AK38" s="69"/>
      <c r="AL38" s="68"/>
      <c r="AM38" s="69"/>
      <c r="AN38" s="68"/>
      <c r="AO38" s="69"/>
      <c r="AP38" s="229"/>
      <c r="AQ38" s="229"/>
      <c r="AR38" s="231"/>
      <c r="AS38" s="231"/>
      <c r="AT38" s="230"/>
      <c r="AU38" s="230"/>
      <c r="AV38" s="17"/>
      <c r="AW38" s="17"/>
      <c r="AX38" s="17"/>
      <c r="AY38" s="17"/>
      <c r="AZ38" s="27"/>
      <c r="BA38" s="22"/>
      <c r="BB38"/>
    </row>
    <row r="39" spans="2:54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2">
        <v>20</v>
      </c>
      <c r="H39" s="530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90">
        <f t="shared" ref="AA39:AA41" si="7">AC39*G39</f>
        <v>100</v>
      </c>
      <c r="AB39" s="490">
        <v>2</v>
      </c>
      <c r="AC39" s="632">
        <v>5</v>
      </c>
      <c r="AD39" s="142" t="s">
        <v>118</v>
      </c>
      <c r="AE39" s="142" t="s">
        <v>119</v>
      </c>
      <c r="AF39" s="68"/>
      <c r="AG39" s="69"/>
      <c r="AH39" s="70">
        <v>2</v>
      </c>
      <c r="AI39" s="71">
        <v>5</v>
      </c>
      <c r="AJ39" s="68"/>
      <c r="AK39" s="69"/>
      <c r="AL39" s="68"/>
      <c r="AM39" s="69"/>
      <c r="AN39" s="68"/>
      <c r="AO39" s="69"/>
      <c r="AP39" s="17"/>
      <c r="AQ39" s="17"/>
      <c r="AR39" s="17"/>
      <c r="AS39" s="17"/>
      <c r="AT39" s="17"/>
      <c r="AU39" s="504"/>
      <c r="AV39" s="17"/>
      <c r="AW39" s="17"/>
      <c r="AX39" s="17"/>
      <c r="AY39" s="17"/>
      <c r="AZ39" s="27"/>
      <c r="BA39" s="22"/>
      <c r="BB39"/>
    </row>
    <row r="40" spans="2:54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2">
        <v>20</v>
      </c>
      <c r="H40" s="530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567">
        <v>6</v>
      </c>
      <c r="AA40" s="490">
        <f t="shared" si="7"/>
        <v>100</v>
      </c>
      <c r="AB40" s="490">
        <v>2</v>
      </c>
      <c r="AC40" s="632">
        <v>5</v>
      </c>
      <c r="AD40" s="142" t="s">
        <v>118</v>
      </c>
      <c r="AE40" s="142" t="s">
        <v>119</v>
      </c>
      <c r="AF40" s="68"/>
      <c r="AG40" s="69"/>
      <c r="AH40" s="70">
        <v>2</v>
      </c>
      <c r="AI40" s="71">
        <v>5</v>
      </c>
      <c r="AJ40" s="68"/>
      <c r="AK40" s="69"/>
      <c r="AL40" s="68"/>
      <c r="AM40" s="69"/>
      <c r="AN40" s="68"/>
      <c r="AO40" s="69"/>
      <c r="AP40" s="17"/>
      <c r="AQ40" s="17"/>
      <c r="AR40" s="17"/>
      <c r="AS40" s="17"/>
      <c r="AT40" s="17"/>
      <c r="AU40" s="504"/>
      <c r="AV40" s="17"/>
      <c r="AW40" s="17"/>
      <c r="AX40" s="17"/>
      <c r="AY40" s="17"/>
      <c r="AZ40" s="27"/>
      <c r="BA40" s="22"/>
      <c r="BB40"/>
    </row>
    <row r="41" spans="2:54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530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567">
        <v>10</v>
      </c>
      <c r="AA41" s="490">
        <f t="shared" si="7"/>
        <v>96</v>
      </c>
      <c r="AB41" s="490">
        <v>2</v>
      </c>
      <c r="AC41" s="632">
        <v>8</v>
      </c>
      <c r="AD41" s="142" t="s">
        <v>118</v>
      </c>
      <c r="AE41" s="142" t="s">
        <v>119</v>
      </c>
      <c r="AF41" s="68"/>
      <c r="AG41" s="69"/>
      <c r="AH41" s="70">
        <v>2</v>
      </c>
      <c r="AI41" s="71">
        <v>8</v>
      </c>
      <c r="AJ41" s="68"/>
      <c r="AK41" s="69"/>
      <c r="AL41" s="68"/>
      <c r="AM41" s="69"/>
      <c r="AN41" s="68"/>
      <c r="AO41" s="69"/>
      <c r="AP41" s="17"/>
      <c r="AQ41" s="17"/>
      <c r="AR41" s="17"/>
      <c r="AS41" s="17"/>
      <c r="AT41" s="17"/>
      <c r="AU41" s="504"/>
      <c r="AV41" s="17"/>
      <c r="AW41" s="17"/>
      <c r="AX41" s="17"/>
      <c r="AY41" s="17"/>
      <c r="AZ41" s="27"/>
      <c r="BA41" s="22"/>
      <c r="BB41"/>
    </row>
    <row r="42" spans="2:54" ht="15.95" customHeight="1" x14ac:dyDescent="0.2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606"/>
      <c r="AB42" s="606"/>
      <c r="AC42" s="606"/>
      <c r="AD42" s="304"/>
      <c r="AE42" s="304"/>
      <c r="AF42" s="54"/>
      <c r="AG42" s="54"/>
      <c r="AH42" s="53"/>
      <c r="AI42" s="196"/>
      <c r="AJ42" s="53"/>
      <c r="AK42" s="53"/>
      <c r="AL42" s="53"/>
      <c r="AM42" s="53"/>
      <c r="AN42" s="53"/>
      <c r="AO42" s="319"/>
      <c r="AP42" s="17"/>
      <c r="AQ42" s="17"/>
      <c r="AR42" s="17"/>
      <c r="AS42" s="17"/>
      <c r="AT42" s="17"/>
      <c r="AU42" s="504"/>
      <c r="AV42" s="17"/>
      <c r="AW42" s="17"/>
      <c r="AX42" s="17"/>
      <c r="AY42" s="17"/>
      <c r="AZ42" s="27"/>
      <c r="BA42" s="22"/>
      <c r="BB42"/>
    </row>
    <row r="43" spans="2:54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2">
        <v>20</v>
      </c>
      <c r="H43" s="529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9">
        <f>AC43*G43</f>
        <v>160</v>
      </c>
      <c r="AB43" s="489">
        <v>3</v>
      </c>
      <c r="AC43" s="633">
        <v>8</v>
      </c>
      <c r="AD43" s="93" t="s">
        <v>124</v>
      </c>
      <c r="AE43" s="93" t="s">
        <v>126</v>
      </c>
      <c r="AF43" s="74">
        <f t="shared" ref="AF43:AG45" si="8">AJ43+AL43+AN43</f>
        <v>4</v>
      </c>
      <c r="AG43" s="75">
        <f t="shared" si="8"/>
        <v>8</v>
      </c>
      <c r="AH43" s="80"/>
      <c r="AI43" s="81"/>
      <c r="AJ43" s="93">
        <v>2</v>
      </c>
      <c r="AK43" s="94">
        <v>4</v>
      </c>
      <c r="AL43" s="93">
        <v>1</v>
      </c>
      <c r="AM43" s="94">
        <v>2</v>
      </c>
      <c r="AN43" s="93">
        <v>1</v>
      </c>
      <c r="AO43" s="94">
        <v>2</v>
      </c>
      <c r="AP43" s="14"/>
      <c r="AQ43" s="14"/>
      <c r="AR43" s="14"/>
      <c r="AS43" s="14"/>
      <c r="AT43" s="14"/>
      <c r="AU43" s="504"/>
      <c r="AV43" s="14"/>
      <c r="AW43" s="14"/>
      <c r="AX43" s="14"/>
      <c r="AY43" s="14"/>
      <c r="AZ43" s="38"/>
      <c r="BA43" s="21"/>
    </row>
    <row r="44" spans="2:54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2">
        <v>20</v>
      </c>
      <c r="H44" s="529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9">
        <f t="shared" ref="AA44:AA45" si="9">AC44*G44</f>
        <v>160</v>
      </c>
      <c r="AB44" s="489">
        <v>3</v>
      </c>
      <c r="AC44" s="489">
        <v>8</v>
      </c>
      <c r="AD44" s="93" t="s">
        <v>124</v>
      </c>
      <c r="AE44" s="93" t="s">
        <v>125</v>
      </c>
      <c r="AF44" s="74">
        <f t="shared" si="8"/>
        <v>3</v>
      </c>
      <c r="AG44" s="75">
        <f t="shared" si="8"/>
        <v>8</v>
      </c>
      <c r="AH44" s="76"/>
      <c r="AI44" s="77"/>
      <c r="AJ44" s="93">
        <v>1.5</v>
      </c>
      <c r="AK44" s="94">
        <v>4</v>
      </c>
      <c r="AL44" s="93">
        <v>0.75</v>
      </c>
      <c r="AM44" s="94">
        <v>2</v>
      </c>
      <c r="AN44" s="93">
        <v>0.75</v>
      </c>
      <c r="AO44" s="94">
        <v>2</v>
      </c>
      <c r="AP44" s="19"/>
      <c r="AQ44" s="19"/>
      <c r="AR44" s="19"/>
      <c r="AS44" s="19"/>
      <c r="AT44" s="19"/>
      <c r="AU44" s="504"/>
      <c r="AV44" s="19"/>
      <c r="AW44" s="19"/>
      <c r="AX44" s="19"/>
      <c r="AY44" s="19"/>
      <c r="AZ44" s="27"/>
      <c r="BA44" s="22"/>
      <c r="BB44"/>
    </row>
    <row r="45" spans="2:54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472">
        <v>20</v>
      </c>
      <c r="H45" s="529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9">
        <f t="shared" si="9"/>
        <v>140</v>
      </c>
      <c r="AB45" s="489">
        <v>3</v>
      </c>
      <c r="AC45" s="633">
        <v>7</v>
      </c>
      <c r="AD45" s="93" t="s">
        <v>124</v>
      </c>
      <c r="AE45" s="93" t="s">
        <v>125</v>
      </c>
      <c r="AF45" s="74">
        <f t="shared" si="8"/>
        <v>3</v>
      </c>
      <c r="AG45" s="75">
        <f t="shared" si="8"/>
        <v>7</v>
      </c>
      <c r="AH45" s="76"/>
      <c r="AI45" s="77"/>
      <c r="AJ45" s="93">
        <v>1.5</v>
      </c>
      <c r="AK45" s="94">
        <v>3</v>
      </c>
      <c r="AL45" s="93">
        <v>0.75</v>
      </c>
      <c r="AM45" s="94">
        <v>2</v>
      </c>
      <c r="AN45" s="93">
        <v>0.75</v>
      </c>
      <c r="AO45" s="94">
        <v>2</v>
      </c>
      <c r="AP45" s="19"/>
      <c r="AQ45" s="19"/>
      <c r="AR45" s="19"/>
      <c r="AS45" s="19"/>
      <c r="AT45" s="19"/>
      <c r="AU45" s="504"/>
      <c r="AV45" s="19"/>
      <c r="AW45" s="19"/>
      <c r="AX45" s="19"/>
      <c r="AY45" s="19"/>
      <c r="AZ45" s="27"/>
      <c r="BA45" s="22"/>
      <c r="BB45"/>
    </row>
    <row r="46" spans="2:54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96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96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89">
        <v>106</v>
      </c>
      <c r="X46" s="68">
        <v>38</v>
      </c>
      <c r="Y46" s="68">
        <v>2</v>
      </c>
      <c r="Z46" s="68">
        <v>10</v>
      </c>
      <c r="AA46" s="154">
        <f>AC46*G46</f>
        <v>120</v>
      </c>
      <c r="AB46" s="154">
        <v>2</v>
      </c>
      <c r="AC46" s="634">
        <v>10</v>
      </c>
      <c r="AD46" s="80" t="s">
        <v>127</v>
      </c>
      <c r="AE46" s="80" t="s">
        <v>128</v>
      </c>
      <c r="AF46" s="80"/>
      <c r="AG46" s="81"/>
      <c r="AH46" s="96">
        <v>2</v>
      </c>
      <c r="AI46" s="97">
        <v>10</v>
      </c>
      <c r="AJ46" s="80"/>
      <c r="AK46" s="81"/>
      <c r="AL46" s="80"/>
      <c r="AM46" s="81"/>
      <c r="AN46" s="80"/>
      <c r="AO46" s="81"/>
      <c r="AP46" s="19"/>
      <c r="AQ46" s="19"/>
      <c r="AR46" s="19"/>
      <c r="AS46" s="19"/>
      <c r="AT46" s="19"/>
      <c r="AU46" s="504"/>
      <c r="AV46" s="19"/>
      <c r="AW46" s="19"/>
      <c r="AX46" s="19"/>
      <c r="AY46" s="19"/>
      <c r="AZ46" s="27"/>
      <c r="BA46" s="22"/>
      <c r="BB46"/>
    </row>
    <row r="47" spans="2:54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2">
        <v>20</v>
      </c>
      <c r="H47" s="87">
        <v>120</v>
      </c>
      <c r="I47" s="96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96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75">
        <v>6</v>
      </c>
      <c r="W47" s="164">
        <v>87</v>
      </c>
      <c r="X47" s="166">
        <v>16</v>
      </c>
      <c r="Y47" s="166">
        <v>2</v>
      </c>
      <c r="Z47" s="166">
        <v>6</v>
      </c>
      <c r="AA47" s="154">
        <f t="shared" ref="AA47:AA110" si="10">AC47*G47</f>
        <v>120</v>
      </c>
      <c r="AB47" s="608">
        <v>2</v>
      </c>
      <c r="AC47" s="608">
        <v>6</v>
      </c>
      <c r="AD47" s="80" t="s">
        <v>127</v>
      </c>
      <c r="AE47" s="80" t="s">
        <v>128</v>
      </c>
      <c r="AF47" s="80"/>
      <c r="AG47" s="81"/>
      <c r="AH47" s="96">
        <v>2</v>
      </c>
      <c r="AI47" s="97">
        <v>6</v>
      </c>
      <c r="AJ47" s="80"/>
      <c r="AK47" s="81"/>
      <c r="AL47" s="80"/>
      <c r="AM47" s="81"/>
      <c r="AN47" s="80"/>
      <c r="AO47" s="81"/>
      <c r="AP47" s="19"/>
      <c r="AQ47" s="19"/>
      <c r="AR47" s="19"/>
      <c r="AS47" s="19"/>
      <c r="AT47" s="19"/>
      <c r="AU47" s="504"/>
      <c r="AV47" s="19"/>
      <c r="AW47" s="19"/>
      <c r="AX47" s="19"/>
      <c r="AY47" s="19"/>
      <c r="AZ47" s="27"/>
      <c r="BA47" s="22"/>
      <c r="BB47"/>
    </row>
    <row r="48" spans="2:54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2">
        <v>20</v>
      </c>
      <c r="H48" s="87">
        <v>120</v>
      </c>
      <c r="I48" s="96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96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75">
        <v>6</v>
      </c>
      <c r="W48" s="164">
        <v>88</v>
      </c>
      <c r="X48" s="166">
        <v>19</v>
      </c>
      <c r="Y48" s="166">
        <v>2</v>
      </c>
      <c r="Z48" s="166">
        <v>6</v>
      </c>
      <c r="AA48" s="154">
        <f t="shared" si="10"/>
        <v>120</v>
      </c>
      <c r="AB48" s="608">
        <v>2</v>
      </c>
      <c r="AC48" s="608">
        <v>6</v>
      </c>
      <c r="AD48" s="80" t="s">
        <v>127</v>
      </c>
      <c r="AE48" s="80" t="s">
        <v>128</v>
      </c>
      <c r="AF48" s="80"/>
      <c r="AG48" s="81"/>
      <c r="AH48" s="96">
        <v>2</v>
      </c>
      <c r="AI48" s="97">
        <v>6</v>
      </c>
      <c r="AJ48" s="80"/>
      <c r="AK48" s="81"/>
      <c r="AL48" s="80"/>
      <c r="AM48" s="81"/>
      <c r="AN48" s="80"/>
      <c r="AO48" s="81"/>
      <c r="AP48" s="19"/>
      <c r="AQ48" s="19"/>
      <c r="AR48" s="19"/>
      <c r="AS48" s="19"/>
      <c r="AT48" s="19"/>
      <c r="AU48" s="504"/>
      <c r="AV48" s="19"/>
      <c r="AW48" s="19"/>
      <c r="AX48" s="19"/>
      <c r="AY48" s="19"/>
      <c r="AZ48" s="27"/>
      <c r="BA48" s="22"/>
      <c r="BB48"/>
    </row>
    <row r="49" spans="2:54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2">
        <v>20</v>
      </c>
      <c r="H49" s="87">
        <v>100</v>
      </c>
      <c r="I49" s="96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96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>
        <v>74</v>
      </c>
      <c r="X49" s="68">
        <v>1</v>
      </c>
      <c r="Y49" s="68">
        <v>2</v>
      </c>
      <c r="Z49" s="68">
        <v>5</v>
      </c>
      <c r="AA49" s="154">
        <f t="shared" si="10"/>
        <v>100</v>
      </c>
      <c r="AB49" s="154">
        <v>2</v>
      </c>
      <c r="AC49" s="154">
        <v>5</v>
      </c>
      <c r="AD49" s="80" t="s">
        <v>127</v>
      </c>
      <c r="AE49" s="80" t="s">
        <v>128</v>
      </c>
      <c r="AF49" s="80"/>
      <c r="AG49" s="81"/>
      <c r="AH49" s="96">
        <v>2</v>
      </c>
      <c r="AI49" s="97">
        <v>5</v>
      </c>
      <c r="AJ49" s="80"/>
      <c r="AK49" s="81"/>
      <c r="AL49" s="80"/>
      <c r="AM49" s="81"/>
      <c r="AN49" s="80"/>
      <c r="AO49" s="81"/>
      <c r="AP49" s="19"/>
      <c r="AQ49" s="19"/>
      <c r="AR49" s="19"/>
      <c r="AS49" s="19"/>
      <c r="AT49" s="19"/>
      <c r="AU49" s="504"/>
      <c r="AV49" s="19"/>
      <c r="AW49" s="19"/>
      <c r="AX49" s="19"/>
      <c r="AY49" s="19"/>
      <c r="AZ49" s="27"/>
      <c r="BA49" s="22"/>
      <c r="BB49"/>
    </row>
    <row r="50" spans="2:54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96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96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>
        <v>66</v>
      </c>
      <c r="X50" s="68">
        <v>4</v>
      </c>
      <c r="Y50" s="68">
        <v>2</v>
      </c>
      <c r="Z50" s="68">
        <v>3</v>
      </c>
      <c r="AA50" s="154">
        <f t="shared" si="10"/>
        <v>90</v>
      </c>
      <c r="AB50" s="154">
        <v>2</v>
      </c>
      <c r="AC50" s="154">
        <v>3</v>
      </c>
      <c r="AD50" s="80" t="s">
        <v>127</v>
      </c>
      <c r="AE50" s="80" t="s">
        <v>128</v>
      </c>
      <c r="AF50" s="80"/>
      <c r="AG50" s="81"/>
      <c r="AH50" s="96">
        <v>2</v>
      </c>
      <c r="AI50" s="97">
        <v>3</v>
      </c>
      <c r="AJ50" s="154"/>
      <c r="AK50" s="155"/>
      <c r="AL50" s="154"/>
      <c r="AM50" s="155"/>
      <c r="AN50" s="154"/>
      <c r="AO50" s="155"/>
      <c r="AP50" s="19"/>
      <c r="AQ50" s="19"/>
      <c r="AR50" s="19"/>
      <c r="AS50" s="19"/>
      <c r="AT50" s="19"/>
      <c r="AU50" s="504"/>
      <c r="AV50" s="19"/>
      <c r="AW50" s="19"/>
      <c r="AX50" s="19"/>
      <c r="AY50" s="19"/>
      <c r="AZ50" s="27"/>
      <c r="BA50" s="22"/>
      <c r="BB50"/>
    </row>
    <row r="51" spans="2:54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2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34">
        <v>4</v>
      </c>
      <c r="AD51" s="80" t="s">
        <v>129</v>
      </c>
      <c r="AE51" s="80"/>
      <c r="AF51" s="80"/>
      <c r="AG51" s="81"/>
      <c r="AH51" s="80"/>
      <c r="AI51" s="81"/>
      <c r="AJ51" s="96">
        <v>2</v>
      </c>
      <c r="AK51" s="97">
        <v>4</v>
      </c>
      <c r="AL51" s="80"/>
      <c r="AM51" s="81"/>
      <c r="AN51" s="80"/>
      <c r="AO51" s="81"/>
      <c r="AP51" s="19"/>
      <c r="AQ51" s="19"/>
      <c r="AR51" s="19"/>
      <c r="AS51" s="19"/>
      <c r="AT51" s="19"/>
      <c r="AU51" s="504"/>
      <c r="AV51" s="19"/>
      <c r="AW51" s="19"/>
      <c r="AX51" s="19"/>
      <c r="AY51" s="19"/>
      <c r="AZ51" s="27"/>
      <c r="BA51" s="22"/>
      <c r="BB51"/>
    </row>
    <row r="52" spans="2:54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34">
        <v>6</v>
      </c>
      <c r="AD52" s="80" t="s">
        <v>129</v>
      </c>
      <c r="AE52" s="80"/>
      <c r="AF52" s="80"/>
      <c r="AG52" s="81"/>
      <c r="AH52" s="80"/>
      <c r="AI52" s="81"/>
      <c r="AJ52" s="96">
        <v>2</v>
      </c>
      <c r="AK52" s="97">
        <v>6</v>
      </c>
      <c r="AL52" s="80"/>
      <c r="AM52" s="81"/>
      <c r="AN52" s="80"/>
      <c r="AO52" s="81"/>
      <c r="AP52" s="19"/>
      <c r="AQ52" s="19"/>
      <c r="AR52" s="19"/>
      <c r="AS52" s="19"/>
      <c r="AT52" s="19"/>
      <c r="AU52" s="504"/>
      <c r="AV52" s="19"/>
      <c r="AW52" s="19"/>
      <c r="AX52" s="19"/>
      <c r="AY52" s="19"/>
      <c r="AZ52" s="27"/>
      <c r="BA52" s="22"/>
      <c r="BB52"/>
    </row>
    <row r="53" spans="2:54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80"/>
      <c r="AE53" s="80" t="s">
        <v>130</v>
      </c>
      <c r="AF53" s="80"/>
      <c r="AG53" s="81"/>
      <c r="AH53" s="80"/>
      <c r="AI53" s="81"/>
      <c r="AJ53" s="80"/>
      <c r="AK53" s="81"/>
      <c r="AL53" s="96">
        <v>1</v>
      </c>
      <c r="AM53" s="97">
        <v>3</v>
      </c>
      <c r="AN53" s="80"/>
      <c r="AO53" s="81"/>
      <c r="AP53" s="19"/>
      <c r="AQ53" s="19"/>
      <c r="AR53" s="19"/>
      <c r="AS53" s="19"/>
      <c r="AT53" s="19"/>
      <c r="AU53" s="504"/>
      <c r="AV53" s="19"/>
      <c r="AW53" s="19"/>
      <c r="AX53" s="19"/>
      <c r="AY53" s="19"/>
      <c r="AZ53" s="27"/>
      <c r="BA53" s="22"/>
      <c r="BB53"/>
    </row>
    <row r="54" spans="2:54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34">
        <v>2</v>
      </c>
      <c r="AD54" s="80"/>
      <c r="AE54" s="80" t="s">
        <v>130</v>
      </c>
      <c r="AF54" s="80"/>
      <c r="AG54" s="81"/>
      <c r="AH54" s="80"/>
      <c r="AI54" s="81"/>
      <c r="AJ54" s="80"/>
      <c r="AK54" s="81"/>
      <c r="AL54" s="96">
        <v>1</v>
      </c>
      <c r="AM54" s="97">
        <v>2</v>
      </c>
      <c r="AN54" s="80"/>
      <c r="AO54" s="81"/>
      <c r="AP54" s="19"/>
      <c r="AQ54" s="19"/>
      <c r="AR54" s="19"/>
      <c r="AS54" s="19"/>
      <c r="AT54" s="19"/>
      <c r="AU54" s="504"/>
      <c r="AV54" s="19"/>
      <c r="AW54" s="19"/>
      <c r="AX54" s="19"/>
      <c r="AY54" s="19"/>
      <c r="AZ54" s="27"/>
      <c r="BA54" s="22"/>
      <c r="BB54"/>
    </row>
    <row r="55" spans="2:54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34">
        <v>4</v>
      </c>
      <c r="AD55" s="80"/>
      <c r="AE55" s="80" t="s">
        <v>131</v>
      </c>
      <c r="AF55" s="80"/>
      <c r="AG55" s="81"/>
      <c r="AH55" s="80"/>
      <c r="AI55" s="81"/>
      <c r="AJ55" s="80"/>
      <c r="AK55" s="81"/>
      <c r="AL55" s="80"/>
      <c r="AM55" s="81"/>
      <c r="AN55" s="96">
        <v>1</v>
      </c>
      <c r="AO55" s="97">
        <v>4</v>
      </c>
      <c r="AP55" s="19"/>
      <c r="AQ55" s="19"/>
      <c r="AR55" s="19"/>
      <c r="AS55" s="19"/>
      <c r="AT55" s="19"/>
      <c r="AU55" s="504"/>
      <c r="AV55" s="19"/>
      <c r="AW55" s="19"/>
      <c r="AX55" s="19"/>
      <c r="AY55" s="19"/>
      <c r="AZ55" s="27"/>
      <c r="BA55" s="22"/>
      <c r="BB55"/>
    </row>
    <row r="56" spans="2:54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34">
        <v>2</v>
      </c>
      <c r="AD56" s="80"/>
      <c r="AE56" s="80" t="s">
        <v>131</v>
      </c>
      <c r="AF56" s="80"/>
      <c r="AG56" s="81"/>
      <c r="AH56" s="80"/>
      <c r="AI56" s="81"/>
      <c r="AJ56" s="80"/>
      <c r="AK56" s="81"/>
      <c r="AL56" s="80"/>
      <c r="AM56" s="81"/>
      <c r="AN56" s="96">
        <v>1</v>
      </c>
      <c r="AO56" s="97">
        <v>2</v>
      </c>
      <c r="AP56" s="19"/>
      <c r="AQ56" s="19"/>
      <c r="AR56" s="19"/>
      <c r="AS56" s="19"/>
      <c r="AT56" s="19"/>
      <c r="AU56" s="504"/>
      <c r="AV56" s="19"/>
      <c r="AW56" s="19"/>
      <c r="AX56" s="19"/>
      <c r="AY56" s="19"/>
      <c r="AZ56" s="27"/>
      <c r="BA56" s="22"/>
      <c r="BB56"/>
    </row>
    <row r="57" spans="2:54" ht="15.95" customHeight="1" x14ac:dyDescent="0.2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606"/>
      <c r="AB57" s="606"/>
      <c r="AC57" s="606"/>
      <c r="AD57" s="304"/>
      <c r="AE57" s="304"/>
      <c r="AF57" s="54"/>
      <c r="AG57" s="54"/>
      <c r="AH57" s="53"/>
      <c r="AI57" s="196"/>
      <c r="AJ57" s="53"/>
      <c r="AK57" s="53"/>
      <c r="AL57" s="53"/>
      <c r="AM57" s="53"/>
      <c r="AN57" s="53"/>
      <c r="AO57" s="319"/>
      <c r="AP57" s="137"/>
      <c r="AQ57" s="19"/>
      <c r="AR57" s="19"/>
      <c r="AS57" s="19"/>
      <c r="AT57" s="19"/>
      <c r="AU57" s="504"/>
      <c r="AV57" s="19"/>
      <c r="AW57" s="19"/>
      <c r="AX57" s="19"/>
      <c r="AY57" s="19"/>
      <c r="AZ57" s="27"/>
      <c r="BA57" s="22"/>
      <c r="BB57"/>
    </row>
    <row r="58" spans="2:54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2">
        <v>20</v>
      </c>
      <c r="H58" s="180">
        <v>100</v>
      </c>
      <c r="I58" s="108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108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108">
        <v>98</v>
      </c>
      <c r="X58" s="76">
        <v>3</v>
      </c>
      <c r="Y58" s="76">
        <v>2</v>
      </c>
      <c r="Z58" s="76">
        <v>5</v>
      </c>
      <c r="AA58" s="154">
        <f t="shared" si="10"/>
        <v>120</v>
      </c>
      <c r="AB58" s="491">
        <v>2</v>
      </c>
      <c r="AC58" s="494">
        <v>6</v>
      </c>
      <c r="AD58" s="98" t="s">
        <v>132</v>
      </c>
      <c r="AE58" s="98" t="s">
        <v>133</v>
      </c>
      <c r="AF58" s="98"/>
      <c r="AG58" s="99"/>
      <c r="AH58" s="89">
        <v>2</v>
      </c>
      <c r="AI58" s="90">
        <v>6</v>
      </c>
      <c r="AJ58" s="98"/>
      <c r="AK58" s="99"/>
      <c r="AL58" s="98"/>
      <c r="AM58" s="99"/>
      <c r="AN58" s="98"/>
      <c r="AO58" s="99"/>
      <c r="AP58" s="17"/>
      <c r="AQ58" s="17"/>
      <c r="AR58" s="17"/>
      <c r="AS58" s="17"/>
      <c r="AT58" s="17"/>
      <c r="AU58" s="504"/>
      <c r="AV58" s="17"/>
      <c r="AW58" s="17"/>
      <c r="AX58" s="17"/>
      <c r="AY58" s="17"/>
      <c r="AZ58" s="27"/>
      <c r="BA58" s="22"/>
      <c r="BB58"/>
    </row>
    <row r="59" spans="2:54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108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108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108">
        <v>95</v>
      </c>
      <c r="X59" s="76">
        <v>11</v>
      </c>
      <c r="Y59" s="76">
        <v>2</v>
      </c>
      <c r="Z59" s="76">
        <v>6</v>
      </c>
      <c r="AA59" s="154">
        <f t="shared" si="10"/>
        <v>105</v>
      </c>
      <c r="AB59" s="491">
        <v>2</v>
      </c>
      <c r="AC59" s="494">
        <v>7</v>
      </c>
      <c r="AD59" s="98" t="s">
        <v>132</v>
      </c>
      <c r="AE59" s="98" t="s">
        <v>133</v>
      </c>
      <c r="AF59" s="98"/>
      <c r="AG59" s="99"/>
      <c r="AH59" s="89">
        <v>2</v>
      </c>
      <c r="AI59" s="90">
        <v>7</v>
      </c>
      <c r="AJ59" s="98"/>
      <c r="AK59" s="99"/>
      <c r="AL59" s="98"/>
      <c r="AM59" s="99"/>
      <c r="AN59" s="98"/>
      <c r="AO59" s="99"/>
      <c r="AP59" s="17"/>
      <c r="AQ59" s="17"/>
      <c r="AR59" s="17"/>
      <c r="AS59" s="17"/>
      <c r="AT59" s="17"/>
      <c r="AU59" s="504"/>
      <c r="AV59" s="17"/>
      <c r="AW59" s="17"/>
      <c r="AX59" s="17"/>
      <c r="AY59" s="17"/>
      <c r="AZ59" s="27"/>
      <c r="BA59" s="22"/>
      <c r="BB59"/>
    </row>
    <row r="60" spans="2:54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108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108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54">
        <f t="shared" si="10"/>
        <v>112</v>
      </c>
      <c r="AB60" s="491">
        <v>2</v>
      </c>
      <c r="AC60" s="494">
        <v>7</v>
      </c>
      <c r="AD60" s="166" t="s">
        <v>132</v>
      </c>
      <c r="AE60" s="166" t="s">
        <v>133</v>
      </c>
      <c r="AF60" s="98"/>
      <c r="AG60" s="99"/>
      <c r="AH60" s="164">
        <v>2</v>
      </c>
      <c r="AI60" s="165">
        <v>7</v>
      </c>
      <c r="AJ60" s="98"/>
      <c r="AK60" s="99"/>
      <c r="AL60" s="98"/>
      <c r="AM60" s="99"/>
      <c r="AN60" s="98"/>
      <c r="AO60" s="99"/>
      <c r="AP60" s="17"/>
      <c r="AQ60" s="17"/>
      <c r="AR60" s="17"/>
      <c r="AS60" s="17"/>
      <c r="AT60" s="17"/>
      <c r="AU60" s="504"/>
      <c r="AV60" s="17"/>
      <c r="AW60" s="17"/>
      <c r="AX60" s="17"/>
      <c r="AY60" s="17"/>
      <c r="AZ60" s="27"/>
      <c r="BA60" s="22"/>
      <c r="BB60"/>
    </row>
    <row r="61" spans="2:54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2">
        <v>20</v>
      </c>
      <c r="H61" s="180">
        <v>120</v>
      </c>
      <c r="I61" s="108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108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108">
        <v>95</v>
      </c>
      <c r="X61" s="76">
        <v>0</v>
      </c>
      <c r="Y61" s="76">
        <v>2</v>
      </c>
      <c r="Z61" s="76">
        <v>5</v>
      </c>
      <c r="AA61" s="154">
        <f t="shared" si="10"/>
        <v>100</v>
      </c>
      <c r="AB61" s="491">
        <v>2</v>
      </c>
      <c r="AC61" s="491">
        <v>5</v>
      </c>
      <c r="AD61" s="98" t="s">
        <v>132</v>
      </c>
      <c r="AE61" s="98" t="s">
        <v>133</v>
      </c>
      <c r="AF61" s="98"/>
      <c r="AG61" s="99"/>
      <c r="AH61" s="89">
        <v>2</v>
      </c>
      <c r="AI61" s="90">
        <v>5</v>
      </c>
      <c r="AJ61" s="98"/>
      <c r="AK61" s="99"/>
      <c r="AL61" s="98"/>
      <c r="AM61" s="99"/>
      <c r="AN61" s="98"/>
      <c r="AO61" s="99"/>
      <c r="AP61" s="17"/>
      <c r="AQ61" s="17"/>
      <c r="AR61" s="17"/>
      <c r="AS61" s="17"/>
      <c r="AT61" s="17"/>
      <c r="AU61" s="504"/>
      <c r="AV61" s="17"/>
      <c r="AW61" s="17"/>
      <c r="AX61" s="17"/>
      <c r="AY61" s="17"/>
      <c r="AZ61" s="27"/>
      <c r="BA61" s="22"/>
      <c r="BB61"/>
    </row>
    <row r="62" spans="2:54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2">
        <v>20</v>
      </c>
      <c r="H62" s="180">
        <v>120</v>
      </c>
      <c r="I62" s="108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108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108">
        <v>94</v>
      </c>
      <c r="X62" s="76">
        <v>2</v>
      </c>
      <c r="Y62" s="76">
        <v>1</v>
      </c>
      <c r="Z62" s="76">
        <v>5</v>
      </c>
      <c r="AA62" s="154">
        <f t="shared" si="10"/>
        <v>100</v>
      </c>
      <c r="AB62" s="491">
        <v>2</v>
      </c>
      <c r="AC62" s="491">
        <v>5</v>
      </c>
      <c r="AD62" s="98" t="s">
        <v>132</v>
      </c>
      <c r="AE62" s="98" t="s">
        <v>133</v>
      </c>
      <c r="AF62" s="98"/>
      <c r="AG62" s="99"/>
      <c r="AH62" s="89">
        <v>2</v>
      </c>
      <c r="AI62" s="90">
        <v>5</v>
      </c>
      <c r="AJ62" s="98"/>
      <c r="AK62" s="99"/>
      <c r="AL62" s="98"/>
      <c r="AM62" s="99"/>
      <c r="AN62" s="98"/>
      <c r="AO62" s="99"/>
      <c r="AP62" s="17"/>
      <c r="AQ62" s="17"/>
      <c r="AR62" s="17"/>
      <c r="AS62" s="17"/>
      <c r="AT62" s="17"/>
      <c r="AU62" s="504"/>
      <c r="AV62" s="17"/>
      <c r="AW62" s="17"/>
      <c r="AX62" s="17"/>
      <c r="AY62" s="17"/>
      <c r="AZ62" s="27"/>
      <c r="BA62" s="22"/>
      <c r="BB62"/>
    </row>
    <row r="63" spans="2:54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2">
        <v>20</v>
      </c>
      <c r="H63" s="529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9">
        <f t="shared" si="10"/>
        <v>120</v>
      </c>
      <c r="AB63" s="489">
        <v>2</v>
      </c>
      <c r="AC63" s="489">
        <v>6</v>
      </c>
      <c r="AD63" s="141" t="s">
        <v>274</v>
      </c>
      <c r="AE63" s="141" t="s">
        <v>275</v>
      </c>
      <c r="AF63" s="62">
        <f>AJ63+AL63+AN63</f>
        <v>2</v>
      </c>
      <c r="AG63" s="63">
        <f>AI63+AK63+AM63+AO63</f>
        <v>6</v>
      </c>
      <c r="AH63" s="64"/>
      <c r="AI63" s="65"/>
      <c r="AJ63" s="66">
        <v>1</v>
      </c>
      <c r="AK63" s="67">
        <v>4</v>
      </c>
      <c r="AL63" s="66">
        <v>0.5</v>
      </c>
      <c r="AM63" s="67">
        <v>1</v>
      </c>
      <c r="AN63" s="66">
        <v>0.5</v>
      </c>
      <c r="AO63" s="67">
        <v>1</v>
      </c>
      <c r="AP63" s="17"/>
      <c r="AQ63" s="17"/>
      <c r="AR63" s="17"/>
      <c r="AS63" s="17"/>
      <c r="AT63" s="17"/>
      <c r="AU63" s="504"/>
      <c r="AV63" s="17"/>
      <c r="AW63" s="17"/>
      <c r="AX63" s="17"/>
      <c r="AY63" s="17"/>
      <c r="AZ63" s="27"/>
      <c r="BA63" s="22"/>
      <c r="BB63"/>
    </row>
    <row r="64" spans="2:54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2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1">
        <v>2</v>
      </c>
      <c r="AC64" s="491">
        <v>7</v>
      </c>
      <c r="AD64" s="98" t="s">
        <v>122</v>
      </c>
      <c r="AE64" s="98" t="s">
        <v>123</v>
      </c>
      <c r="AF64" s="98"/>
      <c r="AG64" s="99"/>
      <c r="AH64" s="98"/>
      <c r="AI64" s="99"/>
      <c r="AJ64" s="100">
        <v>2</v>
      </c>
      <c r="AK64" s="101">
        <v>7</v>
      </c>
      <c r="AL64" s="98"/>
      <c r="AM64" s="99"/>
      <c r="AN64" s="98"/>
      <c r="AO64" s="99"/>
      <c r="AP64" s="17"/>
      <c r="AQ64" s="17"/>
      <c r="AR64" s="17"/>
      <c r="AS64" s="17"/>
      <c r="AT64" s="17"/>
      <c r="AU64" s="504"/>
      <c r="AV64" s="17"/>
      <c r="AW64" s="17"/>
      <c r="AX64" s="17"/>
      <c r="AY64" s="17"/>
      <c r="AZ64" s="27"/>
      <c r="BA64" s="22"/>
      <c r="BB64"/>
    </row>
    <row r="65" spans="2:54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1">
        <v>2</v>
      </c>
      <c r="AC65" s="491">
        <v>7</v>
      </c>
      <c r="AD65" s="98" t="s">
        <v>122</v>
      </c>
      <c r="AE65" s="98" t="s">
        <v>123</v>
      </c>
      <c r="AF65" s="98"/>
      <c r="AG65" s="99"/>
      <c r="AH65" s="98"/>
      <c r="AI65" s="99"/>
      <c r="AJ65" s="100">
        <v>2</v>
      </c>
      <c r="AK65" s="101">
        <v>7</v>
      </c>
      <c r="AL65" s="98"/>
      <c r="AM65" s="99"/>
      <c r="AN65" s="98"/>
      <c r="AO65" s="99"/>
      <c r="AP65" s="17"/>
      <c r="AQ65" s="17"/>
      <c r="AR65" s="17"/>
      <c r="AS65" s="17"/>
      <c r="AT65" s="17"/>
      <c r="AU65" s="504"/>
      <c r="AV65" s="17"/>
      <c r="AW65" s="17"/>
      <c r="AX65" s="17"/>
      <c r="AY65" s="17"/>
      <c r="AZ65" s="27"/>
      <c r="BA65" s="22"/>
      <c r="BB65"/>
    </row>
    <row r="66" spans="2:54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2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1">
        <v>2</v>
      </c>
      <c r="AC66" s="635">
        <v>4</v>
      </c>
      <c r="AD66" s="98" t="s">
        <v>122</v>
      </c>
      <c r="AE66" s="98" t="s">
        <v>123</v>
      </c>
      <c r="AF66" s="98"/>
      <c r="AG66" s="99"/>
      <c r="AH66" s="98"/>
      <c r="AI66" s="99"/>
      <c r="AJ66" s="100">
        <v>2</v>
      </c>
      <c r="AK66" s="101">
        <v>4</v>
      </c>
      <c r="AL66" s="98"/>
      <c r="AM66" s="99"/>
      <c r="AN66" s="98"/>
      <c r="AO66" s="99"/>
      <c r="AP66" s="17"/>
      <c r="AQ66" s="17"/>
      <c r="AR66" s="17"/>
      <c r="AS66" s="17"/>
      <c r="AT66" s="17"/>
      <c r="AU66" s="504"/>
      <c r="AV66" s="17"/>
      <c r="AW66" s="17"/>
      <c r="AX66" s="17"/>
      <c r="AY66" s="17"/>
      <c r="AZ66" s="27"/>
      <c r="BA66" s="22"/>
      <c r="BB66"/>
    </row>
    <row r="67" spans="2:54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2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1">
        <v>2</v>
      </c>
      <c r="AC67" s="635">
        <v>6</v>
      </c>
      <c r="AD67" s="98" t="s">
        <v>122</v>
      </c>
      <c r="AE67" s="98" t="s">
        <v>123</v>
      </c>
      <c r="AF67" s="98"/>
      <c r="AG67" s="99"/>
      <c r="AH67" s="98"/>
      <c r="AI67" s="99"/>
      <c r="AJ67" s="100">
        <v>2</v>
      </c>
      <c r="AK67" s="101">
        <v>6</v>
      </c>
      <c r="AL67" s="98"/>
      <c r="AM67" s="99"/>
      <c r="AN67" s="98"/>
      <c r="AO67" s="99"/>
      <c r="AP67" s="17"/>
      <c r="AQ67" s="17"/>
      <c r="AR67" s="17"/>
      <c r="AS67" s="17"/>
      <c r="AT67" s="17"/>
      <c r="AU67" s="504"/>
      <c r="AV67" s="17"/>
      <c r="AW67" s="17"/>
      <c r="AX67" s="17"/>
      <c r="AY67" s="17"/>
      <c r="AZ67" s="27"/>
      <c r="BA67" s="22"/>
      <c r="BB67"/>
    </row>
    <row r="68" spans="2:54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2">
        <v>1</v>
      </c>
      <c r="AA68" s="154">
        <f t="shared" si="10"/>
        <v>15</v>
      </c>
      <c r="AB68" s="491">
        <v>1</v>
      </c>
      <c r="AC68" s="635">
        <v>1</v>
      </c>
      <c r="AD68" s="98"/>
      <c r="AE68" s="98" t="s">
        <v>134</v>
      </c>
      <c r="AF68" s="98"/>
      <c r="AG68" s="99"/>
      <c r="AH68" s="98"/>
      <c r="AI68" s="99"/>
      <c r="AJ68" s="98"/>
      <c r="AK68" s="99"/>
      <c r="AL68" s="100">
        <v>1</v>
      </c>
      <c r="AM68" s="101">
        <v>1</v>
      </c>
      <c r="AN68" s="98"/>
      <c r="AO68" s="99"/>
      <c r="AP68" s="17"/>
      <c r="AQ68" s="17"/>
      <c r="AR68" s="17"/>
      <c r="AS68" s="17"/>
      <c r="AT68" s="17"/>
      <c r="AU68" s="504"/>
      <c r="AV68" s="17"/>
      <c r="AW68" s="17"/>
      <c r="AX68" s="17"/>
      <c r="AY68" s="17"/>
      <c r="AZ68" s="27"/>
      <c r="BA68" s="22"/>
      <c r="BB68"/>
    </row>
    <row r="69" spans="2:54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1">
        <v>1</v>
      </c>
      <c r="AC69" s="491">
        <v>2</v>
      </c>
      <c r="AD69" s="98"/>
      <c r="AE69" s="98" t="s">
        <v>134</v>
      </c>
      <c r="AF69" s="98"/>
      <c r="AG69" s="99"/>
      <c r="AH69" s="98"/>
      <c r="AI69" s="99"/>
      <c r="AJ69" s="98"/>
      <c r="AK69" s="99"/>
      <c r="AL69" s="100">
        <v>1</v>
      </c>
      <c r="AM69" s="101">
        <v>2</v>
      </c>
      <c r="AN69" s="98"/>
      <c r="AO69" s="99"/>
      <c r="AP69" s="17"/>
      <c r="AQ69" s="17"/>
      <c r="AR69" s="17"/>
      <c r="AS69" s="17"/>
      <c r="AT69" s="17"/>
      <c r="AU69" s="504"/>
      <c r="AV69" s="17"/>
      <c r="AW69" s="17"/>
      <c r="AX69" s="17"/>
      <c r="AY69" s="17"/>
      <c r="AZ69" s="27"/>
      <c r="BA69" s="22"/>
      <c r="BB69"/>
    </row>
    <row r="70" spans="2:54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1">
        <v>1</v>
      </c>
      <c r="AC70" s="491">
        <v>2</v>
      </c>
      <c r="AD70" s="98"/>
      <c r="AE70" s="98" t="s">
        <v>134</v>
      </c>
      <c r="AF70" s="98"/>
      <c r="AG70" s="99"/>
      <c r="AH70" s="98"/>
      <c r="AI70" s="99"/>
      <c r="AJ70" s="98"/>
      <c r="AK70" s="99"/>
      <c r="AL70" s="100">
        <v>1</v>
      </c>
      <c r="AM70" s="101">
        <v>2</v>
      </c>
      <c r="AN70" s="98"/>
      <c r="AO70" s="99"/>
      <c r="AP70" s="17"/>
      <c r="AQ70" s="17"/>
      <c r="AR70" s="17"/>
      <c r="AS70" s="17"/>
      <c r="AT70" s="17"/>
      <c r="AU70" s="504"/>
      <c r="AV70" s="17"/>
      <c r="AW70" s="17"/>
      <c r="AX70" s="17"/>
      <c r="AY70" s="17"/>
      <c r="AZ70" s="27"/>
      <c r="BA70" s="22"/>
      <c r="BB70"/>
    </row>
    <row r="71" spans="2:54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2">
        <v>3</v>
      </c>
      <c r="AA71" s="154">
        <f t="shared" si="10"/>
        <v>27</v>
      </c>
      <c r="AB71" s="491">
        <v>1</v>
      </c>
      <c r="AC71" s="491">
        <v>3</v>
      </c>
      <c r="AD71" s="98"/>
      <c r="AE71" s="98" t="s">
        <v>134</v>
      </c>
      <c r="AF71" s="98"/>
      <c r="AG71" s="99"/>
      <c r="AH71" s="98"/>
      <c r="AI71" s="99"/>
      <c r="AJ71" s="98"/>
      <c r="AK71" s="99"/>
      <c r="AL71" s="100">
        <v>1</v>
      </c>
      <c r="AM71" s="101">
        <v>3</v>
      </c>
      <c r="AN71" s="98"/>
      <c r="AO71" s="99"/>
      <c r="AP71" s="17"/>
      <c r="AQ71" s="17"/>
      <c r="AR71" s="17"/>
      <c r="AS71" s="17"/>
      <c r="AT71" s="17"/>
      <c r="AU71" s="504"/>
      <c r="AV71" s="17"/>
      <c r="AW71" s="17"/>
      <c r="AX71" s="17"/>
      <c r="AY71" s="17"/>
      <c r="AZ71" s="27"/>
      <c r="BA71" s="22"/>
      <c r="BB71"/>
    </row>
    <row r="72" spans="2:54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472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1">
        <v>1</v>
      </c>
      <c r="AC72" s="491">
        <v>2</v>
      </c>
      <c r="AD72" s="98"/>
      <c r="AE72" s="98" t="s">
        <v>135</v>
      </c>
      <c r="AF72" s="98"/>
      <c r="AG72" s="99"/>
      <c r="AH72" s="98"/>
      <c r="AI72" s="99"/>
      <c r="AJ72" s="98"/>
      <c r="AK72" s="99"/>
      <c r="AL72" s="98"/>
      <c r="AM72" s="99"/>
      <c r="AN72" s="100">
        <v>1</v>
      </c>
      <c r="AO72" s="101">
        <v>2</v>
      </c>
      <c r="AP72" s="17"/>
      <c r="AQ72" s="17"/>
      <c r="AR72" s="17"/>
      <c r="AS72" s="17"/>
      <c r="AT72" s="17"/>
      <c r="AU72" s="504"/>
      <c r="AV72" s="17"/>
      <c r="AW72" s="17"/>
      <c r="AX72" s="17"/>
      <c r="AY72" s="17"/>
      <c r="AZ72" s="27"/>
      <c r="BA72" s="22"/>
      <c r="BB72"/>
    </row>
    <row r="73" spans="2:54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1">
        <v>1</v>
      </c>
      <c r="AC73" s="491">
        <v>3</v>
      </c>
      <c r="AD73" s="98"/>
      <c r="AE73" s="98" t="s">
        <v>135</v>
      </c>
      <c r="AF73" s="98"/>
      <c r="AG73" s="99"/>
      <c r="AH73" s="98"/>
      <c r="AI73" s="99"/>
      <c r="AJ73" s="98"/>
      <c r="AK73" s="99"/>
      <c r="AL73" s="98"/>
      <c r="AM73" s="99"/>
      <c r="AN73" s="100">
        <v>1</v>
      </c>
      <c r="AO73" s="101">
        <v>3</v>
      </c>
      <c r="AP73" s="371"/>
      <c r="AQ73" s="246"/>
      <c r="AR73" s="17"/>
      <c r="AS73" s="17"/>
      <c r="AT73" s="17"/>
      <c r="AU73" s="504"/>
      <c r="AV73" s="17"/>
      <c r="AW73" s="17"/>
      <c r="AX73" s="17"/>
      <c r="AY73" s="17"/>
      <c r="AZ73" s="27"/>
      <c r="BA73" s="22"/>
      <c r="BB73"/>
    </row>
    <row r="74" spans="2:54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1">
        <v>1</v>
      </c>
      <c r="AC74" s="491">
        <v>3</v>
      </c>
      <c r="AD74" s="98"/>
      <c r="AE74" s="98" t="s">
        <v>135</v>
      </c>
      <c r="AF74" s="98"/>
      <c r="AG74" s="99"/>
      <c r="AH74" s="98"/>
      <c r="AI74" s="99"/>
      <c r="AJ74" s="98"/>
      <c r="AK74" s="99"/>
      <c r="AL74" s="98"/>
      <c r="AM74" s="99"/>
      <c r="AN74" s="100">
        <v>1</v>
      </c>
      <c r="AO74" s="101">
        <v>3</v>
      </c>
      <c r="AP74" s="17"/>
      <c r="AQ74" s="17"/>
      <c r="AR74" s="17"/>
      <c r="AS74" s="17"/>
      <c r="AT74" s="17"/>
      <c r="AU74" s="504"/>
      <c r="AV74" s="17"/>
      <c r="AW74" s="17"/>
      <c r="AX74" s="17"/>
      <c r="AY74" s="17"/>
      <c r="AZ74" s="27"/>
      <c r="BA74" s="22"/>
      <c r="BB74"/>
    </row>
    <row r="75" spans="2:54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2">
        <v>4</v>
      </c>
      <c r="AA75" s="154">
        <f t="shared" si="10"/>
        <v>48</v>
      </c>
      <c r="AB75" s="491">
        <v>1</v>
      </c>
      <c r="AC75" s="491">
        <v>4</v>
      </c>
      <c r="AD75" s="98"/>
      <c r="AE75" s="98" t="s">
        <v>135</v>
      </c>
      <c r="AF75" s="98"/>
      <c r="AG75" s="99"/>
      <c r="AH75" s="98"/>
      <c r="AI75" s="99"/>
      <c r="AJ75" s="98"/>
      <c r="AK75" s="99"/>
      <c r="AL75" s="98"/>
      <c r="AM75" s="99"/>
      <c r="AN75" s="100">
        <v>1</v>
      </c>
      <c r="AO75" s="101">
        <v>4</v>
      </c>
      <c r="AP75" s="17"/>
      <c r="AQ75" s="17"/>
      <c r="AR75" s="17"/>
      <c r="AS75" s="17"/>
      <c r="AT75" s="17"/>
      <c r="AU75" s="504"/>
      <c r="AV75" s="17"/>
      <c r="AW75" s="17"/>
      <c r="AX75" s="17"/>
      <c r="AY75" s="17"/>
      <c r="AZ75" s="27"/>
      <c r="BA75" s="22"/>
      <c r="BB75"/>
    </row>
    <row r="76" spans="2:54" ht="15.95" customHeight="1" x14ac:dyDescent="0.2">
      <c r="B76" s="290"/>
      <c r="C76" s="52"/>
      <c r="D76" s="53"/>
      <c r="E76" s="196"/>
      <c r="F76" s="196"/>
      <c r="G76" s="162"/>
      <c r="H76" s="53"/>
      <c r="I76" s="447"/>
      <c r="J76" s="433"/>
      <c r="K76" s="433"/>
      <c r="L76" s="433"/>
      <c r="M76" s="53"/>
      <c r="N76" s="53"/>
      <c r="O76" s="53"/>
      <c r="P76" s="447"/>
      <c r="Q76" s="433"/>
      <c r="R76" s="433"/>
      <c r="S76" s="433"/>
      <c r="T76" s="283"/>
      <c r="U76" s="433"/>
      <c r="V76" s="433"/>
      <c r="W76" s="447"/>
      <c r="X76" s="433"/>
      <c r="Y76" s="433"/>
      <c r="Z76" s="433"/>
      <c r="AA76" s="605"/>
      <c r="AB76" s="605"/>
      <c r="AC76" s="605"/>
      <c r="AD76" s="304"/>
      <c r="AE76" s="304"/>
      <c r="AF76" s="54"/>
      <c r="AG76" s="54"/>
      <c r="AH76" s="53"/>
      <c r="AI76" s="196"/>
      <c r="AJ76" s="53"/>
      <c r="AK76" s="53"/>
      <c r="AL76" s="53"/>
      <c r="AM76" s="53"/>
      <c r="AN76" s="53"/>
      <c r="AO76" s="320"/>
      <c r="AP76" s="17"/>
      <c r="AQ76" s="17"/>
      <c r="AR76" s="17"/>
      <c r="AS76" s="17"/>
      <c r="AT76" s="17"/>
      <c r="AU76" s="504"/>
      <c r="AV76" s="17"/>
      <c r="AW76" s="17"/>
      <c r="AX76" s="17"/>
      <c r="AY76" s="17"/>
      <c r="AZ76" s="27"/>
      <c r="BA76" s="22"/>
      <c r="BB76"/>
    </row>
    <row r="77" spans="2:54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2">
        <v>20</v>
      </c>
      <c r="H77" s="180">
        <v>100</v>
      </c>
      <c r="I77" s="108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108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100">
        <v>85</v>
      </c>
      <c r="X77" s="98">
        <v>0</v>
      </c>
      <c r="Y77" s="98">
        <v>2</v>
      </c>
      <c r="Z77" s="98">
        <v>5</v>
      </c>
      <c r="AA77" s="154">
        <f t="shared" si="10"/>
        <v>100</v>
      </c>
      <c r="AB77" s="491">
        <v>2</v>
      </c>
      <c r="AC77" s="491">
        <v>5</v>
      </c>
      <c r="AD77" s="76" t="s">
        <v>138</v>
      </c>
      <c r="AE77" s="76" t="s">
        <v>139</v>
      </c>
      <c r="AF77" s="108"/>
      <c r="AG77" s="109"/>
      <c r="AH77" s="108">
        <v>2</v>
      </c>
      <c r="AI77" s="109">
        <v>5</v>
      </c>
      <c r="AJ77" s="108"/>
      <c r="AK77" s="109"/>
      <c r="AL77" s="108"/>
      <c r="AM77" s="109"/>
      <c r="AN77" s="108"/>
      <c r="AO77" s="109"/>
      <c r="AP77" s="19"/>
      <c r="AQ77" s="19"/>
      <c r="AR77" s="19"/>
      <c r="AS77" s="19"/>
      <c r="AT77" s="19"/>
      <c r="AU77" s="504"/>
      <c r="AV77" s="19"/>
      <c r="AW77" s="19"/>
      <c r="AX77" s="19"/>
      <c r="AY77" s="19"/>
      <c r="AZ77" s="27"/>
      <c r="BA77" s="22"/>
      <c r="BB77"/>
    </row>
    <row r="78" spans="2:54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2">
        <v>20</v>
      </c>
      <c r="H78" s="180">
        <v>120</v>
      </c>
      <c r="I78" s="108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108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100">
        <v>101</v>
      </c>
      <c r="X78" s="98">
        <v>2</v>
      </c>
      <c r="Y78" s="98">
        <v>2</v>
      </c>
      <c r="Z78" s="98">
        <v>5</v>
      </c>
      <c r="AA78" s="154">
        <f t="shared" si="10"/>
        <v>120</v>
      </c>
      <c r="AB78" s="491">
        <v>2</v>
      </c>
      <c r="AC78" s="494">
        <v>6</v>
      </c>
      <c r="AD78" s="76" t="s">
        <v>138</v>
      </c>
      <c r="AE78" s="76" t="s">
        <v>139</v>
      </c>
      <c r="AF78" s="108"/>
      <c r="AG78" s="109"/>
      <c r="AH78" s="108">
        <v>2</v>
      </c>
      <c r="AI78" s="109">
        <v>6</v>
      </c>
      <c r="AJ78" s="108"/>
      <c r="AK78" s="109"/>
      <c r="AL78" s="108"/>
      <c r="AM78" s="109"/>
      <c r="AN78" s="108"/>
      <c r="AO78" s="109"/>
      <c r="AP78" s="19"/>
      <c r="AQ78" s="19"/>
      <c r="AR78" s="19"/>
      <c r="AS78" s="19"/>
      <c r="AT78" s="19"/>
      <c r="AU78" s="504"/>
      <c r="AV78" s="19"/>
      <c r="AW78" s="19"/>
      <c r="AX78" s="19"/>
      <c r="AY78" s="19"/>
      <c r="AZ78" s="27"/>
      <c r="BA78" s="22"/>
      <c r="BB78"/>
    </row>
    <row r="79" spans="2:54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472">
        <v>20</v>
      </c>
      <c r="H79" s="180">
        <v>120</v>
      </c>
      <c r="I79" s="108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108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210">
        <v>140</v>
      </c>
      <c r="X79" s="98">
        <v>38</v>
      </c>
      <c r="Y79" s="98">
        <v>2</v>
      </c>
      <c r="Z79" s="98">
        <v>6</v>
      </c>
      <c r="AA79" s="154">
        <f t="shared" si="10"/>
        <v>140</v>
      </c>
      <c r="AB79" s="491">
        <v>2</v>
      </c>
      <c r="AC79" s="494">
        <v>7</v>
      </c>
      <c r="AD79" s="76" t="s">
        <v>138</v>
      </c>
      <c r="AE79" s="76" t="s">
        <v>139</v>
      </c>
      <c r="AF79" s="108"/>
      <c r="AG79" s="109"/>
      <c r="AH79" s="108">
        <v>2</v>
      </c>
      <c r="AI79" s="109">
        <v>7</v>
      </c>
      <c r="AJ79" s="108"/>
      <c r="AK79" s="109"/>
      <c r="AL79" s="108"/>
      <c r="AM79" s="109"/>
      <c r="AN79" s="108"/>
      <c r="AO79" s="109"/>
      <c r="AP79" s="19"/>
      <c r="AQ79" s="19"/>
      <c r="AR79" s="19"/>
      <c r="AS79" s="19"/>
      <c r="AT79" s="19"/>
      <c r="AU79" s="504"/>
      <c r="AV79" s="19"/>
      <c r="AW79" s="19"/>
      <c r="AX79" s="19"/>
      <c r="AY79" s="19"/>
      <c r="AZ79" s="27"/>
      <c r="BA79" s="22"/>
      <c r="BB79"/>
    </row>
    <row r="80" spans="2:54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2">
        <v>20</v>
      </c>
      <c r="H80" s="180">
        <v>120</v>
      </c>
      <c r="I80" s="108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108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210">
        <v>98</v>
      </c>
      <c r="X80" s="98">
        <v>0</v>
      </c>
      <c r="Y80" s="98">
        <v>2</v>
      </c>
      <c r="Z80" s="210">
        <v>5</v>
      </c>
      <c r="AA80" s="154">
        <f t="shared" si="10"/>
        <v>120</v>
      </c>
      <c r="AB80" s="491">
        <v>2</v>
      </c>
      <c r="AC80" s="494">
        <v>6</v>
      </c>
      <c r="AD80" s="76" t="s">
        <v>138</v>
      </c>
      <c r="AE80" s="76" t="s">
        <v>139</v>
      </c>
      <c r="AF80" s="108"/>
      <c r="AG80" s="109"/>
      <c r="AH80" s="108">
        <v>2</v>
      </c>
      <c r="AI80" s="109">
        <v>6</v>
      </c>
      <c r="AJ80" s="108"/>
      <c r="AK80" s="109"/>
      <c r="AL80" s="108"/>
      <c r="AM80" s="109"/>
      <c r="AN80" s="108"/>
      <c r="AO80" s="109"/>
      <c r="AP80" s="19"/>
      <c r="AQ80" s="19"/>
      <c r="AR80" s="19"/>
      <c r="AS80" s="19"/>
      <c r="AT80" s="19"/>
      <c r="AU80" s="504"/>
      <c r="AV80" s="19"/>
      <c r="AW80" s="19"/>
      <c r="AX80" s="19"/>
      <c r="AY80" s="19"/>
      <c r="AZ80" s="27"/>
      <c r="BA80" s="22"/>
      <c r="BB80"/>
    </row>
    <row r="81" spans="2:54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2">
        <v>20</v>
      </c>
      <c r="H81" s="180">
        <v>120</v>
      </c>
      <c r="I81" s="108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108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210">
        <v>93</v>
      </c>
      <c r="X81" s="98">
        <v>0</v>
      </c>
      <c r="Y81" s="98">
        <v>2</v>
      </c>
      <c r="Z81" s="98">
        <v>4</v>
      </c>
      <c r="AA81" s="154">
        <f t="shared" si="10"/>
        <v>100</v>
      </c>
      <c r="AB81" s="491">
        <v>2</v>
      </c>
      <c r="AC81" s="494">
        <v>5</v>
      </c>
      <c r="AD81" s="76" t="s">
        <v>138</v>
      </c>
      <c r="AE81" s="76" t="s">
        <v>139</v>
      </c>
      <c r="AF81" s="108"/>
      <c r="AG81" s="109"/>
      <c r="AH81" s="108">
        <v>2</v>
      </c>
      <c r="AI81" s="109">
        <v>5</v>
      </c>
      <c r="AJ81" s="108"/>
      <c r="AK81" s="109"/>
      <c r="AL81" s="108"/>
      <c r="AM81" s="109"/>
      <c r="AN81" s="108"/>
      <c r="AO81" s="109"/>
      <c r="AP81" s="19"/>
      <c r="AQ81" s="19"/>
      <c r="AR81" s="19"/>
      <c r="AS81" s="19"/>
      <c r="AT81" s="19"/>
      <c r="AU81" s="504"/>
      <c r="AV81" s="19"/>
      <c r="AW81" s="19"/>
      <c r="AX81" s="19"/>
      <c r="AY81" s="19"/>
      <c r="AZ81" s="27"/>
      <c r="BA81" s="22"/>
      <c r="BB81"/>
    </row>
    <row r="82" spans="2:54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2">
        <v>20</v>
      </c>
      <c r="H82" s="180">
        <v>140</v>
      </c>
      <c r="I82" s="108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108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210">
        <v>130</v>
      </c>
      <c r="X82" s="98">
        <v>56</v>
      </c>
      <c r="Y82" s="98">
        <v>2</v>
      </c>
      <c r="Z82" s="98">
        <v>6</v>
      </c>
      <c r="AA82" s="154">
        <f t="shared" si="10"/>
        <v>140</v>
      </c>
      <c r="AB82" s="491">
        <v>2</v>
      </c>
      <c r="AC82" s="494">
        <v>7</v>
      </c>
      <c r="AD82" s="76" t="s">
        <v>140</v>
      </c>
      <c r="AE82" s="76" t="s">
        <v>141</v>
      </c>
      <c r="AF82" s="108"/>
      <c r="AG82" s="109"/>
      <c r="AH82" s="108"/>
      <c r="AI82" s="109"/>
      <c r="AJ82" s="108">
        <v>2</v>
      </c>
      <c r="AK82" s="109">
        <v>7</v>
      </c>
      <c r="AL82" s="108"/>
      <c r="AM82" s="109"/>
      <c r="AN82" s="108"/>
      <c r="AO82" s="109"/>
      <c r="AP82" s="19"/>
      <c r="AQ82" s="19"/>
      <c r="AR82" s="19"/>
      <c r="AS82" s="19"/>
      <c r="AT82" s="19"/>
      <c r="AU82" s="504"/>
      <c r="AV82" s="19"/>
      <c r="AW82" s="19"/>
      <c r="AX82" s="19"/>
      <c r="AY82" s="19"/>
      <c r="AZ82" s="27"/>
      <c r="BA82" s="22"/>
      <c r="BB82"/>
    </row>
    <row r="83" spans="2:54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108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108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100">
        <v>73</v>
      </c>
      <c r="X83" s="98">
        <v>11</v>
      </c>
      <c r="Y83" s="98">
        <v>2</v>
      </c>
      <c r="Z83" s="98">
        <v>7</v>
      </c>
      <c r="AA83" s="154">
        <f t="shared" si="10"/>
        <v>90</v>
      </c>
      <c r="AB83" s="491">
        <v>2</v>
      </c>
      <c r="AC83" s="635">
        <v>6</v>
      </c>
      <c r="AD83" s="76" t="s">
        <v>140</v>
      </c>
      <c r="AE83" s="76" t="s">
        <v>141</v>
      </c>
      <c r="AF83" s="108"/>
      <c r="AG83" s="109"/>
      <c r="AH83" s="108"/>
      <c r="AI83" s="109"/>
      <c r="AJ83" s="108">
        <v>2</v>
      </c>
      <c r="AK83" s="109">
        <v>6</v>
      </c>
      <c r="AL83" s="108"/>
      <c r="AM83" s="109"/>
      <c r="AN83" s="108"/>
      <c r="AO83" s="109"/>
      <c r="AP83" s="19"/>
      <c r="AQ83" s="19"/>
      <c r="AR83" s="19"/>
      <c r="AS83" s="19"/>
      <c r="AT83" s="19"/>
      <c r="AU83" s="504"/>
      <c r="AV83" s="19"/>
      <c r="AW83" s="19"/>
      <c r="AX83" s="19"/>
      <c r="AY83" s="19"/>
      <c r="AZ83" s="27"/>
      <c r="BA83" s="22"/>
      <c r="BB83"/>
    </row>
    <row r="84" spans="2:54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108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108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100">
        <v>87</v>
      </c>
      <c r="X84" s="98">
        <v>16</v>
      </c>
      <c r="Y84" s="98">
        <v>2</v>
      </c>
      <c r="Z84" s="98">
        <v>7</v>
      </c>
      <c r="AA84" s="154">
        <f t="shared" si="10"/>
        <v>105</v>
      </c>
      <c r="AB84" s="491">
        <v>2</v>
      </c>
      <c r="AC84" s="491">
        <v>7</v>
      </c>
      <c r="AD84" s="76" t="s">
        <v>140</v>
      </c>
      <c r="AE84" s="76" t="s">
        <v>141</v>
      </c>
      <c r="AF84" s="108"/>
      <c r="AG84" s="109"/>
      <c r="AH84" s="108"/>
      <c r="AI84" s="109"/>
      <c r="AJ84" s="108">
        <v>2</v>
      </c>
      <c r="AK84" s="109">
        <v>7</v>
      </c>
      <c r="AL84" s="108"/>
      <c r="AM84" s="109"/>
      <c r="AN84" s="108"/>
      <c r="AO84" s="109"/>
      <c r="AP84" s="19"/>
      <c r="AQ84" s="19"/>
      <c r="AR84" s="19"/>
      <c r="AS84" s="19"/>
      <c r="AT84" s="19"/>
      <c r="AU84" s="504"/>
      <c r="AV84" s="19"/>
      <c r="AW84" s="19"/>
      <c r="AX84" s="19"/>
      <c r="AY84" s="19"/>
      <c r="AZ84" s="27"/>
      <c r="BA84" s="22"/>
      <c r="BB84"/>
    </row>
    <row r="85" spans="2:54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2">
        <v>20</v>
      </c>
      <c r="H85" s="180">
        <v>140</v>
      </c>
      <c r="I85" s="108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108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100">
        <v>67</v>
      </c>
      <c r="X85" s="98">
        <v>10</v>
      </c>
      <c r="Y85" s="98">
        <v>2</v>
      </c>
      <c r="Z85" s="98">
        <v>5</v>
      </c>
      <c r="AA85" s="154">
        <f t="shared" si="10"/>
        <v>80</v>
      </c>
      <c r="AB85" s="491">
        <v>2</v>
      </c>
      <c r="AC85" s="635">
        <v>4</v>
      </c>
      <c r="AD85" s="76" t="s">
        <v>140</v>
      </c>
      <c r="AE85" s="76" t="s">
        <v>141</v>
      </c>
      <c r="AF85" s="108"/>
      <c r="AG85" s="109"/>
      <c r="AH85" s="108"/>
      <c r="AI85" s="109"/>
      <c r="AJ85" s="108">
        <v>2</v>
      </c>
      <c r="AK85" s="109">
        <v>4</v>
      </c>
      <c r="AL85" s="108"/>
      <c r="AM85" s="109"/>
      <c r="AN85" s="108"/>
      <c r="AO85" s="109"/>
      <c r="AP85" s="19"/>
      <c r="AQ85" s="19"/>
      <c r="AR85" s="19"/>
      <c r="AS85" s="19"/>
      <c r="AT85" s="19"/>
      <c r="AU85" s="504"/>
      <c r="AV85" s="19"/>
      <c r="AW85" s="19"/>
      <c r="AX85" s="19"/>
      <c r="AY85" s="19"/>
      <c r="AZ85" s="27"/>
      <c r="BA85" s="22"/>
      <c r="BB85"/>
    </row>
    <row r="86" spans="2:54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2">
        <v>20</v>
      </c>
      <c r="H86" s="180">
        <v>140</v>
      </c>
      <c r="I86" s="108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108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100">
        <v>63</v>
      </c>
      <c r="X86" s="98">
        <v>4</v>
      </c>
      <c r="Y86" s="98">
        <v>2</v>
      </c>
      <c r="Z86" s="98">
        <v>5</v>
      </c>
      <c r="AA86" s="154">
        <f t="shared" si="10"/>
        <v>80</v>
      </c>
      <c r="AB86" s="491">
        <v>2</v>
      </c>
      <c r="AC86" s="635">
        <v>4</v>
      </c>
      <c r="AD86" s="76" t="s">
        <v>140</v>
      </c>
      <c r="AE86" s="76" t="s">
        <v>141</v>
      </c>
      <c r="AF86" s="108"/>
      <c r="AG86" s="109"/>
      <c r="AH86" s="108"/>
      <c r="AI86" s="109"/>
      <c r="AJ86" s="108">
        <v>2</v>
      </c>
      <c r="AK86" s="109">
        <v>4</v>
      </c>
      <c r="AL86" s="108"/>
      <c r="AM86" s="109"/>
      <c r="AN86" s="108"/>
      <c r="AO86" s="109"/>
      <c r="AP86" s="19"/>
      <c r="AQ86" s="19"/>
      <c r="AR86" s="19"/>
      <c r="AS86" s="19"/>
      <c r="AT86" s="19"/>
      <c r="AU86" s="504"/>
      <c r="AV86" s="19"/>
      <c r="AW86" s="19"/>
      <c r="AX86" s="19"/>
      <c r="AY86" s="19"/>
      <c r="AZ86" s="27"/>
      <c r="BA86" s="22"/>
      <c r="BB86"/>
    </row>
    <row r="87" spans="2:54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108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108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100">
        <v>8</v>
      </c>
      <c r="X87" s="98">
        <v>0</v>
      </c>
      <c r="Y87" s="98">
        <v>2</v>
      </c>
      <c r="Z87" s="98">
        <v>2</v>
      </c>
      <c r="AA87" s="154">
        <f t="shared" si="10"/>
        <v>24</v>
      </c>
      <c r="AB87" s="491">
        <v>2</v>
      </c>
      <c r="AC87" s="491">
        <v>2</v>
      </c>
      <c r="AD87" s="76"/>
      <c r="AE87" s="76" t="s">
        <v>143</v>
      </c>
      <c r="AF87" s="108"/>
      <c r="AG87" s="109"/>
      <c r="AH87" s="108"/>
      <c r="AI87" s="109"/>
      <c r="AJ87" s="108"/>
      <c r="AK87" s="109"/>
      <c r="AL87" s="108">
        <v>2</v>
      </c>
      <c r="AM87" s="109">
        <v>2</v>
      </c>
      <c r="AN87" s="108"/>
      <c r="AO87" s="109"/>
      <c r="AP87" s="19"/>
      <c r="AQ87" s="19"/>
      <c r="AR87" s="19"/>
      <c r="AS87" s="19"/>
      <c r="AT87" s="19"/>
      <c r="AU87" s="504"/>
      <c r="AV87" s="19"/>
      <c r="AW87" s="19"/>
      <c r="AX87" s="19"/>
      <c r="AY87" s="19"/>
      <c r="AZ87" s="27"/>
      <c r="BA87" s="22"/>
      <c r="BB87"/>
    </row>
    <row r="88" spans="2:54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108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108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100">
        <v>9</v>
      </c>
      <c r="X88" s="98">
        <v>0</v>
      </c>
      <c r="Y88" s="98">
        <v>1</v>
      </c>
      <c r="Z88" s="98">
        <v>2</v>
      </c>
      <c r="AA88" s="154">
        <f t="shared" si="10"/>
        <v>24</v>
      </c>
      <c r="AB88" s="491">
        <v>1</v>
      </c>
      <c r="AC88" s="491">
        <v>2</v>
      </c>
      <c r="AD88" s="76"/>
      <c r="AE88" s="76" t="s">
        <v>142</v>
      </c>
      <c r="AF88" s="108"/>
      <c r="AG88" s="109"/>
      <c r="AH88" s="108"/>
      <c r="AI88" s="109"/>
      <c r="AJ88" s="108"/>
      <c r="AK88" s="109"/>
      <c r="AL88" s="108">
        <v>1</v>
      </c>
      <c r="AM88" s="109">
        <v>2</v>
      </c>
      <c r="AN88" s="108"/>
      <c r="AO88" s="109"/>
      <c r="AP88" s="19"/>
      <c r="AQ88" s="19"/>
      <c r="AR88" s="19"/>
      <c r="AS88" s="19"/>
      <c r="AT88" s="19"/>
      <c r="AU88" s="504"/>
      <c r="AV88" s="19"/>
      <c r="AW88" s="19"/>
      <c r="AX88" s="19"/>
      <c r="AY88" s="19"/>
      <c r="AZ88" s="27"/>
      <c r="BA88" s="22"/>
      <c r="BB88"/>
    </row>
    <row r="89" spans="2:54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108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108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100">
        <v>11</v>
      </c>
      <c r="X89" s="98">
        <v>3</v>
      </c>
      <c r="Y89" s="98">
        <v>1</v>
      </c>
      <c r="Z89" s="98">
        <v>2</v>
      </c>
      <c r="AA89" s="154">
        <f t="shared" si="10"/>
        <v>32</v>
      </c>
      <c r="AB89" s="491">
        <v>1</v>
      </c>
      <c r="AC89" s="491">
        <v>2</v>
      </c>
      <c r="AD89" s="76"/>
      <c r="AE89" s="76" t="s">
        <v>142</v>
      </c>
      <c r="AF89" s="108"/>
      <c r="AG89" s="109"/>
      <c r="AH89" s="108"/>
      <c r="AI89" s="109"/>
      <c r="AJ89" s="108"/>
      <c r="AK89" s="109"/>
      <c r="AL89" s="108">
        <v>1</v>
      </c>
      <c r="AM89" s="109">
        <v>2</v>
      </c>
      <c r="AN89" s="108"/>
      <c r="AO89" s="109"/>
      <c r="AP89" s="371"/>
      <c r="AQ89" s="19"/>
      <c r="AR89" s="19"/>
      <c r="AS89" s="19"/>
      <c r="AT89" s="19"/>
      <c r="AU89" s="504"/>
      <c r="AV89" s="19"/>
      <c r="AW89" s="19"/>
      <c r="AX89" s="19"/>
      <c r="AY89" s="19"/>
      <c r="AZ89" s="27"/>
      <c r="BA89" s="22"/>
      <c r="BB89"/>
    </row>
    <row r="90" spans="2:54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108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108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100">
        <v>17</v>
      </c>
      <c r="X90" s="98">
        <v>7</v>
      </c>
      <c r="Y90" s="98">
        <v>1</v>
      </c>
      <c r="Z90" s="98">
        <v>3</v>
      </c>
      <c r="AA90" s="154">
        <f t="shared" si="10"/>
        <v>24</v>
      </c>
      <c r="AB90" s="491">
        <v>1</v>
      </c>
      <c r="AC90" s="635">
        <v>2</v>
      </c>
      <c r="AD90" s="76"/>
      <c r="AE90" s="76" t="s">
        <v>142</v>
      </c>
      <c r="AF90" s="108"/>
      <c r="AG90" s="109"/>
      <c r="AH90" s="108"/>
      <c r="AI90" s="109"/>
      <c r="AJ90" s="108"/>
      <c r="AK90" s="109"/>
      <c r="AL90" s="108">
        <v>1</v>
      </c>
      <c r="AM90" s="109">
        <v>2</v>
      </c>
      <c r="AN90" s="108"/>
      <c r="AO90" s="109"/>
      <c r="AP90" s="19"/>
      <c r="AQ90" s="19"/>
      <c r="AR90" s="19"/>
      <c r="AS90" s="19"/>
      <c r="AT90" s="19"/>
      <c r="AU90" s="504"/>
      <c r="AV90" s="19"/>
      <c r="AW90" s="19"/>
      <c r="AX90" s="19"/>
      <c r="AY90" s="19"/>
      <c r="AZ90" s="27"/>
      <c r="BA90" s="22"/>
      <c r="BB90"/>
    </row>
    <row r="91" spans="2:54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108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108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100">
        <v>12</v>
      </c>
      <c r="X91" s="98">
        <v>1</v>
      </c>
      <c r="Y91" s="98">
        <v>1</v>
      </c>
      <c r="Z91" s="98">
        <v>3</v>
      </c>
      <c r="AA91" s="154">
        <f t="shared" si="10"/>
        <v>27</v>
      </c>
      <c r="AB91" s="491">
        <v>1</v>
      </c>
      <c r="AC91" s="635">
        <v>3</v>
      </c>
      <c r="AD91" s="76"/>
      <c r="AE91" s="76" t="s">
        <v>142</v>
      </c>
      <c r="AF91" s="108"/>
      <c r="AG91" s="109"/>
      <c r="AH91" s="108"/>
      <c r="AI91" s="109"/>
      <c r="AJ91" s="108"/>
      <c r="AK91" s="109"/>
      <c r="AL91" s="108">
        <v>1</v>
      </c>
      <c r="AM91" s="109">
        <v>3</v>
      </c>
      <c r="AN91" s="108"/>
      <c r="AO91" s="109"/>
      <c r="AP91" s="19"/>
      <c r="AQ91" s="19"/>
      <c r="AR91" s="19"/>
      <c r="AS91" s="19"/>
      <c r="AT91" s="19"/>
      <c r="AU91" s="504"/>
      <c r="AV91" s="19"/>
      <c r="AW91" s="19"/>
      <c r="AX91" s="19"/>
      <c r="AY91" s="19"/>
      <c r="AZ91" s="27"/>
      <c r="BA91" s="22"/>
      <c r="BB91"/>
    </row>
    <row r="92" spans="2:54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2">
        <v>20</v>
      </c>
      <c r="H92" s="180">
        <v>40</v>
      </c>
      <c r="I92" s="108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108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100">
        <v>33</v>
      </c>
      <c r="X92" s="98">
        <v>3</v>
      </c>
      <c r="Y92" s="98">
        <v>1</v>
      </c>
      <c r="Z92" s="98">
        <v>2</v>
      </c>
      <c r="AA92" s="154">
        <f t="shared" si="10"/>
        <v>40</v>
      </c>
      <c r="AB92" s="491">
        <v>1</v>
      </c>
      <c r="AC92" s="491">
        <v>2</v>
      </c>
      <c r="AD92" s="76"/>
      <c r="AE92" s="76" t="s">
        <v>144</v>
      </c>
      <c r="AF92" s="108"/>
      <c r="AG92" s="109"/>
      <c r="AH92" s="108"/>
      <c r="AI92" s="109"/>
      <c r="AJ92" s="108"/>
      <c r="AK92" s="109"/>
      <c r="AL92" s="108"/>
      <c r="AM92" s="109"/>
      <c r="AN92" s="108">
        <v>1</v>
      </c>
      <c r="AO92" s="109">
        <v>2</v>
      </c>
      <c r="AP92" s="19"/>
      <c r="AQ92" s="19"/>
      <c r="AR92" s="19"/>
      <c r="AS92" s="19"/>
      <c r="AT92" s="19"/>
      <c r="AU92" s="504"/>
      <c r="AV92" s="19"/>
      <c r="AW92" s="19"/>
      <c r="AX92" s="19"/>
      <c r="AY92" s="19"/>
      <c r="AZ92" s="27"/>
      <c r="BA92" s="22"/>
      <c r="BB92"/>
    </row>
    <row r="93" spans="2:54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108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108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100">
        <v>32</v>
      </c>
      <c r="X93" s="98">
        <v>0</v>
      </c>
      <c r="Y93" s="98">
        <v>1</v>
      </c>
      <c r="Z93" s="98">
        <v>2</v>
      </c>
      <c r="AA93" s="154">
        <f t="shared" si="10"/>
        <v>48</v>
      </c>
      <c r="AB93" s="491">
        <v>1</v>
      </c>
      <c r="AC93" s="494">
        <v>3</v>
      </c>
      <c r="AD93" s="76"/>
      <c r="AE93" s="76" t="s">
        <v>144</v>
      </c>
      <c r="AF93" s="108"/>
      <c r="AG93" s="109"/>
      <c r="AH93" s="108"/>
      <c r="AI93" s="109"/>
      <c r="AJ93" s="108"/>
      <c r="AK93" s="109"/>
      <c r="AL93" s="108"/>
      <c r="AM93" s="109"/>
      <c r="AN93" s="108">
        <v>1</v>
      </c>
      <c r="AO93" s="109">
        <v>3</v>
      </c>
      <c r="AP93" s="19"/>
      <c r="AQ93" s="19"/>
      <c r="AR93" s="19"/>
      <c r="AS93" s="19"/>
      <c r="AT93" s="19"/>
      <c r="AU93" s="504"/>
      <c r="AV93" s="19"/>
      <c r="AW93" s="19"/>
      <c r="AX93" s="19"/>
      <c r="AY93" s="19"/>
      <c r="AZ93" s="27"/>
      <c r="BA93" s="22"/>
      <c r="BB93"/>
    </row>
    <row r="94" spans="2:54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2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38</v>
      </c>
      <c r="X94" s="98">
        <v>2</v>
      </c>
      <c r="Y94" s="98">
        <v>1</v>
      </c>
      <c r="Z94" s="98">
        <v>2</v>
      </c>
      <c r="AA94" s="154">
        <f t="shared" si="10"/>
        <v>60</v>
      </c>
      <c r="AB94" s="491">
        <v>1</v>
      </c>
      <c r="AC94" s="494">
        <v>3</v>
      </c>
      <c r="AD94" s="76"/>
      <c r="AE94" s="76" t="s">
        <v>144</v>
      </c>
      <c r="AF94" s="108"/>
      <c r="AG94" s="109"/>
      <c r="AH94" s="108"/>
      <c r="AI94" s="109"/>
      <c r="AJ94" s="108"/>
      <c r="AK94" s="109"/>
      <c r="AL94" s="108"/>
      <c r="AM94" s="109"/>
      <c r="AN94" s="108">
        <v>1</v>
      </c>
      <c r="AO94" s="109">
        <v>3</v>
      </c>
      <c r="AP94" s="19"/>
      <c r="AQ94" s="19"/>
      <c r="AR94" s="19"/>
      <c r="AS94" s="19"/>
      <c r="AT94" s="19"/>
      <c r="AU94" s="504"/>
      <c r="AV94" s="19"/>
      <c r="AW94" s="19"/>
      <c r="AX94" s="19"/>
      <c r="AY94" s="19"/>
      <c r="AZ94" s="27"/>
      <c r="BA94" s="22"/>
      <c r="BB94"/>
    </row>
    <row r="95" spans="2:54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2">
        <v>20</v>
      </c>
      <c r="H95" s="180">
        <v>40</v>
      </c>
      <c r="I95" s="108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31</v>
      </c>
      <c r="X95" s="98">
        <v>1</v>
      </c>
      <c r="Y95" s="98">
        <v>1</v>
      </c>
      <c r="Z95" s="98">
        <v>2</v>
      </c>
      <c r="AA95" s="154">
        <f t="shared" si="10"/>
        <v>40</v>
      </c>
      <c r="AB95" s="491">
        <v>1</v>
      </c>
      <c r="AC95" s="491">
        <v>2</v>
      </c>
      <c r="AD95" s="76"/>
      <c r="AE95" s="76" t="s">
        <v>144</v>
      </c>
      <c r="AF95" s="108"/>
      <c r="AG95" s="109"/>
      <c r="AH95" s="108"/>
      <c r="AI95" s="109"/>
      <c r="AJ95" s="108"/>
      <c r="AK95" s="109"/>
      <c r="AL95" s="108"/>
      <c r="AM95" s="109"/>
      <c r="AN95" s="108">
        <v>1</v>
      </c>
      <c r="AO95" s="109">
        <v>2</v>
      </c>
      <c r="AP95" s="19"/>
      <c r="AQ95" s="19"/>
      <c r="AR95" s="19"/>
      <c r="AS95" s="19"/>
      <c r="AT95" s="19"/>
      <c r="AU95" s="504"/>
      <c r="AV95" s="19"/>
      <c r="AW95" s="19"/>
      <c r="AX95" s="19"/>
      <c r="AY95" s="19"/>
      <c r="AZ95" s="27"/>
      <c r="BA95" s="22"/>
      <c r="BB95"/>
    </row>
    <row r="96" spans="2:54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472">
        <v>20</v>
      </c>
      <c r="H96" s="180">
        <v>40</v>
      </c>
      <c r="I96" s="108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210">
        <v>44</v>
      </c>
      <c r="X96" s="100">
        <v>2</v>
      </c>
      <c r="Y96" s="98">
        <v>1</v>
      </c>
      <c r="Z96" s="98">
        <v>2</v>
      </c>
      <c r="AA96" s="154">
        <f t="shared" si="10"/>
        <v>60</v>
      </c>
      <c r="AB96" s="491">
        <v>1</v>
      </c>
      <c r="AC96" s="494">
        <v>3</v>
      </c>
      <c r="AD96" s="76"/>
      <c r="AE96" s="76" t="s">
        <v>144</v>
      </c>
      <c r="AF96" s="108"/>
      <c r="AG96" s="109"/>
      <c r="AH96" s="108"/>
      <c r="AI96" s="109"/>
      <c r="AJ96" s="108"/>
      <c r="AK96" s="109"/>
      <c r="AL96" s="108"/>
      <c r="AM96" s="109"/>
      <c r="AN96" s="108">
        <v>1</v>
      </c>
      <c r="AO96" s="109">
        <v>3</v>
      </c>
      <c r="AP96" s="19"/>
      <c r="AQ96" s="19"/>
      <c r="AR96" s="19"/>
      <c r="AS96" s="19"/>
      <c r="AT96" s="19"/>
      <c r="AU96" s="504"/>
      <c r="AV96" s="19"/>
      <c r="AW96" s="19"/>
      <c r="AX96" s="19"/>
      <c r="AY96" s="19"/>
      <c r="AZ96" s="27"/>
      <c r="BA96" s="22"/>
      <c r="BB96"/>
    </row>
    <row r="97" spans="2:54" ht="15.95" customHeight="1" x14ac:dyDescent="0.2">
      <c r="B97" s="296"/>
      <c r="C97" s="30"/>
      <c r="D97" s="35"/>
      <c r="E97" s="198"/>
      <c r="F97" s="198"/>
      <c r="G97" s="162"/>
      <c r="H97" s="35"/>
      <c r="I97" s="450"/>
      <c r="J97" s="435"/>
      <c r="K97" s="435"/>
      <c r="L97" s="435"/>
      <c r="M97" s="35"/>
      <c r="N97" s="35"/>
      <c r="O97" s="35"/>
      <c r="P97" s="450"/>
      <c r="Q97" s="435"/>
      <c r="R97" s="435"/>
      <c r="S97" s="435"/>
      <c r="T97" s="435"/>
      <c r="U97" s="435"/>
      <c r="V97" s="435"/>
      <c r="W97" s="450"/>
      <c r="X97" s="435"/>
      <c r="Y97" s="435"/>
      <c r="Z97" s="435"/>
      <c r="AA97" s="609"/>
      <c r="AB97" s="609"/>
      <c r="AC97" s="609"/>
      <c r="AD97" s="29"/>
      <c r="AE97" s="29"/>
      <c r="AF97" s="36"/>
      <c r="AG97" s="36"/>
      <c r="AH97" s="35"/>
      <c r="AI97" s="198"/>
      <c r="AJ97" s="35"/>
      <c r="AK97" s="35"/>
      <c r="AL97" s="35"/>
      <c r="AM97" s="35"/>
      <c r="AN97" s="35"/>
      <c r="AO97" s="321"/>
      <c r="AP97" s="19"/>
      <c r="AQ97" s="19"/>
      <c r="AR97" s="19"/>
      <c r="AS97" s="19"/>
      <c r="AT97" s="19"/>
      <c r="AU97" s="504"/>
      <c r="AV97" s="19"/>
      <c r="AW97" s="19"/>
      <c r="AX97" s="19"/>
      <c r="AY97" s="19"/>
      <c r="AZ97" s="27"/>
      <c r="BA97" s="22"/>
      <c r="BB97"/>
    </row>
    <row r="98" spans="2:54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9">
        <v>60</v>
      </c>
      <c r="I98" s="74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74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74">
        <v>56</v>
      </c>
      <c r="X98" s="93">
        <v>4</v>
      </c>
      <c r="Y98" s="93">
        <v>2</v>
      </c>
      <c r="Z98" s="93">
        <v>6</v>
      </c>
      <c r="AA98" s="489">
        <f t="shared" si="10"/>
        <v>90</v>
      </c>
      <c r="AB98" s="489">
        <v>2</v>
      </c>
      <c r="AC98" s="489">
        <v>6</v>
      </c>
      <c r="AD98" s="141" t="s">
        <v>145</v>
      </c>
      <c r="AE98" s="141"/>
      <c r="AF98" s="62">
        <f>AJ98+AL98+AN98</f>
        <v>2</v>
      </c>
      <c r="AG98" s="63">
        <f>AI98+AK98+AM98+AO98</f>
        <v>6</v>
      </c>
      <c r="AH98" s="98"/>
      <c r="AI98" s="99"/>
      <c r="AJ98" s="141">
        <v>1</v>
      </c>
      <c r="AK98" s="218">
        <v>3</v>
      </c>
      <c r="AL98" s="141">
        <v>0.5</v>
      </c>
      <c r="AM98" s="218">
        <v>1.5</v>
      </c>
      <c r="AN98" s="141">
        <v>0.5</v>
      </c>
      <c r="AO98" s="218">
        <v>1.5</v>
      </c>
      <c r="AP98" s="17"/>
      <c r="AQ98" s="17"/>
      <c r="AR98" s="17"/>
      <c r="AS98" s="17"/>
      <c r="AT98" s="17"/>
      <c r="AU98" s="504"/>
      <c r="AV98" s="17"/>
      <c r="AW98" s="17"/>
      <c r="AX98" s="17"/>
      <c r="AY98" s="17"/>
      <c r="AZ98" s="27"/>
      <c r="BA98" s="22"/>
      <c r="BB98"/>
    </row>
    <row r="99" spans="2:54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530">
        <v>100</v>
      </c>
      <c r="I99" s="82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82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82">
        <v>66</v>
      </c>
      <c r="X99" s="143">
        <v>1</v>
      </c>
      <c r="Y99" s="143">
        <v>2</v>
      </c>
      <c r="Z99" s="567">
        <v>3</v>
      </c>
      <c r="AA99" s="490">
        <f t="shared" si="10"/>
        <v>75</v>
      </c>
      <c r="AB99" s="490">
        <v>2</v>
      </c>
      <c r="AC99" s="632">
        <v>3</v>
      </c>
      <c r="AD99" s="142" t="s">
        <v>235</v>
      </c>
      <c r="AE99" s="142" t="s">
        <v>236</v>
      </c>
      <c r="AF99" s="89"/>
      <c r="AG99" s="90"/>
      <c r="AH99" s="70">
        <v>2</v>
      </c>
      <c r="AI99" s="71">
        <v>3</v>
      </c>
      <c r="AJ99" s="68"/>
      <c r="AK99" s="69"/>
      <c r="AL99" s="100"/>
      <c r="AM99" s="101"/>
      <c r="AN99" s="100"/>
      <c r="AO99" s="101"/>
      <c r="AP99" s="230"/>
      <c r="AQ99" s="229"/>
      <c r="AR99" s="229"/>
      <c r="AS99" s="229"/>
      <c r="AT99" s="229"/>
      <c r="AU99" s="230"/>
      <c r="AV99" s="17"/>
      <c r="AW99" s="17"/>
      <c r="AX99" s="17"/>
      <c r="AY99" s="17"/>
      <c r="AZ99" s="27"/>
      <c r="BA99" s="22"/>
      <c r="BB99"/>
    </row>
    <row r="100" spans="2:54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108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108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108">
        <v>15</v>
      </c>
      <c r="X100" s="76">
        <v>0</v>
      </c>
      <c r="Y100" s="76">
        <v>1</v>
      </c>
      <c r="Z100" s="76">
        <v>2</v>
      </c>
      <c r="AA100" s="154">
        <f t="shared" si="10"/>
        <v>32</v>
      </c>
      <c r="AB100" s="491">
        <v>1</v>
      </c>
      <c r="AC100" s="491">
        <v>2</v>
      </c>
      <c r="AD100" s="98" t="s">
        <v>146</v>
      </c>
      <c r="AE100" s="98"/>
      <c r="AF100" s="107">
        <f t="shared" ref="AF100:AG103" si="12">AH100+AJ100</f>
        <v>1</v>
      </c>
      <c r="AG100" s="106">
        <f t="shared" si="12"/>
        <v>2</v>
      </c>
      <c r="AH100" s="104">
        <v>0.5</v>
      </c>
      <c r="AI100" s="105">
        <v>1</v>
      </c>
      <c r="AJ100" s="104">
        <v>0.5</v>
      </c>
      <c r="AK100" s="105">
        <v>1</v>
      </c>
      <c r="AL100" s="100"/>
      <c r="AM100" s="101"/>
      <c r="AN100" s="100"/>
      <c r="AO100" s="101"/>
      <c r="AP100" s="229"/>
      <c r="AQ100" s="230"/>
      <c r="AR100" s="229"/>
      <c r="AS100" s="229"/>
      <c r="AT100" s="229"/>
      <c r="AU100" s="230"/>
      <c r="AV100" s="17"/>
      <c r="AW100" s="17"/>
      <c r="AX100" s="17"/>
      <c r="AY100" s="17"/>
      <c r="AZ100" s="27"/>
      <c r="BA100" s="22"/>
      <c r="BB100"/>
    </row>
    <row r="101" spans="2:54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108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108">
        <v>54</v>
      </c>
      <c r="Q101" s="76">
        <v>0</v>
      </c>
      <c r="R101" s="76">
        <v>2</v>
      </c>
      <c r="S101" s="76">
        <v>4</v>
      </c>
      <c r="T101" s="98">
        <f t="shared" ref="T101:T110" si="13">V101*G101</f>
        <v>60</v>
      </c>
      <c r="U101" s="98">
        <v>2</v>
      </c>
      <c r="V101" s="98">
        <v>4</v>
      </c>
      <c r="W101" s="108">
        <v>32</v>
      </c>
      <c r="X101" s="76">
        <v>0</v>
      </c>
      <c r="Y101" s="76">
        <v>2</v>
      </c>
      <c r="Z101" s="76">
        <v>4</v>
      </c>
      <c r="AA101" s="154">
        <f t="shared" si="10"/>
        <v>45</v>
      </c>
      <c r="AB101" s="491">
        <v>2</v>
      </c>
      <c r="AC101" s="635">
        <v>3</v>
      </c>
      <c r="AD101" s="98" t="s">
        <v>146</v>
      </c>
      <c r="AE101" s="98"/>
      <c r="AF101" s="107">
        <f t="shared" si="12"/>
        <v>2</v>
      </c>
      <c r="AG101" s="106">
        <f t="shared" si="12"/>
        <v>3</v>
      </c>
      <c r="AH101" s="104">
        <v>1</v>
      </c>
      <c r="AI101" s="105">
        <v>1.5</v>
      </c>
      <c r="AJ101" s="104">
        <v>1</v>
      </c>
      <c r="AK101" s="105">
        <v>1.5</v>
      </c>
      <c r="AL101" s="100"/>
      <c r="AM101" s="101"/>
      <c r="AN101" s="100"/>
      <c r="AO101" s="101"/>
      <c r="AP101" s="229"/>
      <c r="AQ101" s="230"/>
      <c r="AR101" s="229"/>
      <c r="AS101" s="229"/>
      <c r="AT101" s="229"/>
      <c r="AU101" s="230"/>
      <c r="AV101" s="17"/>
      <c r="AW101" s="17"/>
      <c r="AX101" s="17"/>
      <c r="AY101" s="17"/>
      <c r="AZ101" s="27"/>
      <c r="BA101" s="22"/>
      <c r="BB101"/>
    </row>
    <row r="102" spans="2:54" ht="15.95" customHeight="1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2">
        <v>20</v>
      </c>
      <c r="H102" s="180">
        <v>30</v>
      </c>
      <c r="I102" s="108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108">
        <v>12</v>
      </c>
      <c r="Q102" s="76">
        <v>0</v>
      </c>
      <c r="R102" s="76">
        <v>1</v>
      </c>
      <c r="S102" s="76">
        <v>1</v>
      </c>
      <c r="T102" s="98">
        <f t="shared" si="13"/>
        <v>20</v>
      </c>
      <c r="U102" s="98">
        <v>1</v>
      </c>
      <c r="V102" s="98">
        <v>1</v>
      </c>
      <c r="W102" s="108">
        <v>2</v>
      </c>
      <c r="X102" s="76">
        <v>0</v>
      </c>
      <c r="Y102" s="76">
        <v>1</v>
      </c>
      <c r="Z102" s="76">
        <v>1</v>
      </c>
      <c r="AA102" s="154">
        <f t="shared" si="10"/>
        <v>20</v>
      </c>
      <c r="AB102" s="491">
        <v>1</v>
      </c>
      <c r="AC102" s="491">
        <v>1</v>
      </c>
      <c r="AD102" s="98" t="s">
        <v>147</v>
      </c>
      <c r="AE102" s="98"/>
      <c r="AF102" s="107">
        <f t="shared" si="12"/>
        <v>1</v>
      </c>
      <c r="AG102" s="106">
        <f t="shared" si="12"/>
        <v>1</v>
      </c>
      <c r="AH102" s="104">
        <v>0.5</v>
      </c>
      <c r="AI102" s="105">
        <v>0.5</v>
      </c>
      <c r="AJ102" s="104">
        <v>0.5</v>
      </c>
      <c r="AK102" s="105">
        <v>0.5</v>
      </c>
      <c r="AL102" s="100"/>
      <c r="AM102" s="101"/>
      <c r="AN102" s="100"/>
      <c r="AO102" s="101"/>
      <c r="AP102" s="229"/>
      <c r="AQ102" s="230"/>
      <c r="AR102" s="17"/>
      <c r="AS102" s="17"/>
      <c r="AT102" s="17"/>
      <c r="AU102" s="504"/>
      <c r="AV102" s="17"/>
      <c r="AW102" s="17"/>
      <c r="AX102" s="17"/>
      <c r="AY102" s="17"/>
      <c r="AZ102" s="27"/>
      <c r="BA102" s="22"/>
      <c r="BB102"/>
    </row>
    <row r="103" spans="2:54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108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108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108">
        <v>4</v>
      </c>
      <c r="X103" s="76">
        <v>1</v>
      </c>
      <c r="Y103" s="76">
        <v>1</v>
      </c>
      <c r="Z103" s="76">
        <v>1</v>
      </c>
      <c r="AA103" s="154">
        <f t="shared" si="10"/>
        <v>14</v>
      </c>
      <c r="AB103" s="491">
        <v>1</v>
      </c>
      <c r="AC103" s="491">
        <v>1</v>
      </c>
      <c r="AD103" s="98" t="s">
        <v>146</v>
      </c>
      <c r="AE103" s="98"/>
      <c r="AF103" s="107">
        <f t="shared" si="12"/>
        <v>1</v>
      </c>
      <c r="AG103" s="106">
        <f t="shared" si="12"/>
        <v>1</v>
      </c>
      <c r="AH103" s="104">
        <v>0.5</v>
      </c>
      <c r="AI103" s="105">
        <v>0.5</v>
      </c>
      <c r="AJ103" s="104">
        <v>0.5</v>
      </c>
      <c r="AK103" s="105">
        <v>0.5</v>
      </c>
      <c r="AL103" s="100"/>
      <c r="AM103" s="101"/>
      <c r="AN103" s="100"/>
      <c r="AO103" s="101"/>
      <c r="AP103" s="214"/>
      <c r="AQ103" s="17"/>
      <c r="AR103" s="17"/>
      <c r="AS103" s="17"/>
      <c r="AT103" s="17"/>
      <c r="AU103" s="504"/>
      <c r="AV103" s="17"/>
      <c r="AW103" s="17"/>
      <c r="AX103" s="17"/>
      <c r="AY103" s="17"/>
      <c r="AZ103" s="27"/>
      <c r="BA103" s="22"/>
      <c r="BB103"/>
    </row>
    <row r="104" spans="2:54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2">
        <v>20</v>
      </c>
      <c r="H104" s="180">
        <v>40</v>
      </c>
      <c r="I104" s="108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22</v>
      </c>
      <c r="Q104" s="76">
        <v>0</v>
      </c>
      <c r="R104" s="76">
        <v>1</v>
      </c>
      <c r="S104" s="76">
        <v>2</v>
      </c>
      <c r="T104" s="98">
        <f t="shared" si="13"/>
        <v>40</v>
      </c>
      <c r="U104" s="98">
        <v>1</v>
      </c>
      <c r="V104" s="98">
        <v>2</v>
      </c>
      <c r="W104" s="108">
        <v>13</v>
      </c>
      <c r="X104" s="76">
        <v>0</v>
      </c>
      <c r="Y104" s="76">
        <v>1</v>
      </c>
      <c r="Z104" s="76">
        <v>1</v>
      </c>
      <c r="AA104" s="154">
        <f t="shared" si="10"/>
        <v>20</v>
      </c>
      <c r="AB104" s="491">
        <v>1</v>
      </c>
      <c r="AC104" s="635">
        <v>1</v>
      </c>
      <c r="AD104" s="404" t="s">
        <v>235</v>
      </c>
      <c r="AE104" s="404" t="s">
        <v>273</v>
      </c>
      <c r="AF104" s="89"/>
      <c r="AG104" s="90"/>
      <c r="AH104" s="89">
        <v>1</v>
      </c>
      <c r="AI104" s="90">
        <v>1</v>
      </c>
      <c r="AJ104" s="68"/>
      <c r="AK104" s="69"/>
      <c r="AL104" s="100"/>
      <c r="AM104" s="101"/>
      <c r="AN104" s="100"/>
      <c r="AO104" s="101"/>
      <c r="AP104" s="17"/>
      <c r="AQ104" s="17"/>
      <c r="AR104" s="17"/>
      <c r="AS104" s="17"/>
      <c r="AT104" s="17"/>
      <c r="AU104" s="504"/>
      <c r="AV104" s="17"/>
      <c r="AW104" s="17"/>
      <c r="AX104" s="17"/>
      <c r="AY104" s="17"/>
      <c r="AZ104" s="27"/>
      <c r="BA104" s="22"/>
      <c r="BB104"/>
    </row>
    <row r="105" spans="2:54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2">
        <v>20</v>
      </c>
      <c r="H105" s="180">
        <v>40</v>
      </c>
      <c r="I105" s="108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27</v>
      </c>
      <c r="Q105" s="76">
        <v>0</v>
      </c>
      <c r="R105" s="76">
        <v>1</v>
      </c>
      <c r="S105" s="76">
        <v>2</v>
      </c>
      <c r="T105" s="98">
        <f t="shared" si="13"/>
        <v>40</v>
      </c>
      <c r="U105" s="98">
        <v>1</v>
      </c>
      <c r="V105" s="98">
        <v>2</v>
      </c>
      <c r="W105" s="108">
        <v>24</v>
      </c>
      <c r="X105" s="76">
        <v>0</v>
      </c>
      <c r="Y105" s="76">
        <v>1</v>
      </c>
      <c r="Z105" s="76">
        <v>2</v>
      </c>
      <c r="AA105" s="154">
        <f t="shared" si="10"/>
        <v>40</v>
      </c>
      <c r="AB105" s="491">
        <v>1</v>
      </c>
      <c r="AC105" s="491">
        <v>2</v>
      </c>
      <c r="AD105" s="404" t="s">
        <v>235</v>
      </c>
      <c r="AE105" s="404" t="s">
        <v>273</v>
      </c>
      <c r="AF105" s="89"/>
      <c r="AG105" s="90"/>
      <c r="AH105" s="89">
        <v>1</v>
      </c>
      <c r="AI105" s="90">
        <v>2</v>
      </c>
      <c r="AJ105" s="68"/>
      <c r="AK105" s="69"/>
      <c r="AL105" s="100"/>
      <c r="AM105" s="101"/>
      <c r="AN105" s="100"/>
      <c r="AO105" s="101"/>
      <c r="AP105" s="214"/>
      <c r="AQ105" s="17"/>
      <c r="AR105" s="17"/>
      <c r="AS105" s="17"/>
      <c r="AT105" s="17"/>
      <c r="AU105" s="504"/>
      <c r="AV105" s="17"/>
      <c r="AW105" s="17"/>
      <c r="AX105" s="17"/>
      <c r="AY105" s="17"/>
      <c r="AZ105" s="27"/>
      <c r="BA105" s="22"/>
      <c r="BB105"/>
    </row>
    <row r="106" spans="2:54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2">
        <v>20</v>
      </c>
      <c r="H106" s="180">
        <v>40</v>
      </c>
      <c r="I106" s="108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24</v>
      </c>
      <c r="Q106" s="76">
        <v>0</v>
      </c>
      <c r="R106" s="76">
        <v>1</v>
      </c>
      <c r="S106" s="245">
        <v>1</v>
      </c>
      <c r="T106" s="98">
        <f t="shared" si="13"/>
        <v>20</v>
      </c>
      <c r="U106" s="98">
        <v>1</v>
      </c>
      <c r="V106" s="245">
        <v>1</v>
      </c>
      <c r="W106" s="108">
        <v>13</v>
      </c>
      <c r="X106" s="76">
        <v>0</v>
      </c>
      <c r="Y106" s="76">
        <v>1</v>
      </c>
      <c r="Z106" s="76">
        <v>1</v>
      </c>
      <c r="AA106" s="154">
        <f t="shared" si="10"/>
        <v>20</v>
      </c>
      <c r="AB106" s="491">
        <v>1</v>
      </c>
      <c r="AC106" s="491">
        <v>1</v>
      </c>
      <c r="AD106" s="404" t="s">
        <v>235</v>
      </c>
      <c r="AE106" s="404" t="s">
        <v>273</v>
      </c>
      <c r="AF106" s="89"/>
      <c r="AG106" s="90"/>
      <c r="AH106" s="89">
        <v>1</v>
      </c>
      <c r="AI106" s="90">
        <v>1</v>
      </c>
      <c r="AJ106" s="68"/>
      <c r="AK106" s="69"/>
      <c r="AL106" s="100"/>
      <c r="AM106" s="101"/>
      <c r="AN106" s="100"/>
      <c r="AO106" s="101"/>
      <c r="AP106" s="17"/>
      <c r="AQ106" s="17"/>
      <c r="AR106" s="17"/>
      <c r="AS106" s="17"/>
      <c r="AT106" s="17"/>
      <c r="AU106" s="504"/>
      <c r="AV106" s="17"/>
      <c r="AW106" s="17"/>
      <c r="AX106" s="17"/>
      <c r="AY106" s="17"/>
      <c r="AZ106" s="27"/>
      <c r="BA106" s="22"/>
      <c r="BB106"/>
    </row>
    <row r="107" spans="2:54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108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108">
        <v>27</v>
      </c>
      <c r="Q107" s="76">
        <v>0</v>
      </c>
      <c r="R107" s="76">
        <v>1</v>
      </c>
      <c r="S107" s="76">
        <v>2</v>
      </c>
      <c r="T107" s="98">
        <f t="shared" si="13"/>
        <v>30</v>
      </c>
      <c r="U107" s="98">
        <v>1</v>
      </c>
      <c r="V107" s="98">
        <v>2</v>
      </c>
      <c r="W107" s="108">
        <v>18</v>
      </c>
      <c r="X107" s="76">
        <v>0</v>
      </c>
      <c r="Y107" s="76">
        <v>1</v>
      </c>
      <c r="Z107" s="76">
        <v>2</v>
      </c>
      <c r="AA107" s="154">
        <f t="shared" si="10"/>
        <v>30</v>
      </c>
      <c r="AB107" s="491">
        <v>1</v>
      </c>
      <c r="AC107" s="491">
        <v>2</v>
      </c>
      <c r="AD107" s="404" t="s">
        <v>235</v>
      </c>
      <c r="AE107" s="404" t="s">
        <v>273</v>
      </c>
      <c r="AF107" s="89"/>
      <c r="AG107" s="90"/>
      <c r="AH107" s="89">
        <v>1</v>
      </c>
      <c r="AI107" s="90">
        <v>2</v>
      </c>
      <c r="AJ107" s="68"/>
      <c r="AK107" s="69"/>
      <c r="AL107" s="100"/>
      <c r="AM107" s="101"/>
      <c r="AN107" s="100"/>
      <c r="AO107" s="101"/>
      <c r="AP107" s="17"/>
      <c r="AQ107" s="17"/>
      <c r="AR107" s="17"/>
      <c r="AS107" s="17"/>
      <c r="AT107" s="17"/>
      <c r="AU107" s="504"/>
      <c r="AV107" s="17"/>
      <c r="AW107" s="17"/>
      <c r="AX107" s="17"/>
      <c r="AY107" s="17"/>
      <c r="AZ107" s="27"/>
      <c r="BA107" s="22"/>
      <c r="BB107"/>
    </row>
    <row r="108" spans="2:54" ht="15.95" customHeight="1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2">
        <v>20</v>
      </c>
      <c r="H108" s="180">
        <v>40</v>
      </c>
      <c r="I108" s="108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108">
        <v>20</v>
      </c>
      <c r="Q108" s="76">
        <v>0</v>
      </c>
      <c r="R108" s="76">
        <v>1</v>
      </c>
      <c r="S108" s="76">
        <v>3</v>
      </c>
      <c r="T108" s="98">
        <f t="shared" si="13"/>
        <v>60</v>
      </c>
      <c r="U108" s="98">
        <v>1</v>
      </c>
      <c r="V108" s="98">
        <v>3</v>
      </c>
      <c r="W108" s="108">
        <v>22</v>
      </c>
      <c r="X108" s="76">
        <v>0</v>
      </c>
      <c r="Y108" s="76">
        <v>1</v>
      </c>
      <c r="Z108" s="76">
        <v>3</v>
      </c>
      <c r="AA108" s="154">
        <f t="shared" si="10"/>
        <v>40</v>
      </c>
      <c r="AB108" s="491">
        <v>1</v>
      </c>
      <c r="AC108" s="635">
        <v>2</v>
      </c>
      <c r="AD108" s="404" t="s">
        <v>235</v>
      </c>
      <c r="AE108" s="404" t="s">
        <v>273</v>
      </c>
      <c r="AF108" s="89"/>
      <c r="AG108" s="90"/>
      <c r="AH108" s="89">
        <v>1</v>
      </c>
      <c r="AI108" s="90">
        <v>2</v>
      </c>
      <c r="AJ108" s="68"/>
      <c r="AK108" s="69"/>
      <c r="AL108" s="100"/>
      <c r="AM108" s="101"/>
      <c r="AN108" s="100"/>
      <c r="AO108" s="101"/>
      <c r="AP108" s="17"/>
      <c r="AQ108" s="17"/>
      <c r="AR108" s="17"/>
      <c r="AS108" s="17"/>
      <c r="AT108" s="17"/>
      <c r="AU108" s="504"/>
      <c r="AV108" s="17"/>
      <c r="AW108" s="17"/>
      <c r="AX108" s="17"/>
      <c r="AY108" s="17"/>
      <c r="AZ108" s="27"/>
      <c r="BA108" s="22"/>
      <c r="BB108"/>
    </row>
    <row r="109" spans="2:54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108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108">
        <v>17</v>
      </c>
      <c r="Q109" s="76">
        <v>2</v>
      </c>
      <c r="R109" s="76">
        <v>1</v>
      </c>
      <c r="S109" s="76">
        <v>3</v>
      </c>
      <c r="T109" s="98">
        <f t="shared" si="13"/>
        <v>30</v>
      </c>
      <c r="U109" s="98">
        <v>1</v>
      </c>
      <c r="V109" s="245">
        <v>2</v>
      </c>
      <c r="W109" s="108">
        <v>8</v>
      </c>
      <c r="X109" s="76">
        <v>0</v>
      </c>
      <c r="Y109" s="76">
        <v>1</v>
      </c>
      <c r="Z109" s="76">
        <v>1</v>
      </c>
      <c r="AA109" s="154">
        <f t="shared" si="10"/>
        <v>15</v>
      </c>
      <c r="AB109" s="491">
        <v>1</v>
      </c>
      <c r="AC109" s="635">
        <v>1</v>
      </c>
      <c r="AD109" s="404" t="s">
        <v>272</v>
      </c>
      <c r="AE109" s="404" t="s">
        <v>273</v>
      </c>
      <c r="AF109" s="164"/>
      <c r="AG109" s="165"/>
      <c r="AH109" s="166"/>
      <c r="AI109" s="167"/>
      <c r="AJ109" s="164">
        <v>1</v>
      </c>
      <c r="AK109" s="165">
        <v>1</v>
      </c>
      <c r="AL109" s="100"/>
      <c r="AM109" s="101"/>
      <c r="AN109" s="100"/>
      <c r="AO109" s="101"/>
      <c r="AP109" s="17"/>
      <c r="AQ109" s="17"/>
      <c r="AR109" s="17"/>
      <c r="AS109" s="17"/>
      <c r="AT109" s="17"/>
      <c r="AU109" s="504"/>
      <c r="AV109" s="17"/>
      <c r="AW109" s="17"/>
      <c r="AX109" s="17"/>
      <c r="AY109" s="17"/>
      <c r="AZ109" s="27"/>
      <c r="BA109" s="22"/>
      <c r="BB109"/>
    </row>
    <row r="110" spans="2:54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3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0"/>
        <v>15</v>
      </c>
      <c r="AB110" s="491">
        <v>1</v>
      </c>
      <c r="AC110" s="635">
        <v>1</v>
      </c>
      <c r="AD110" s="404" t="s">
        <v>272</v>
      </c>
      <c r="AE110" s="404" t="s">
        <v>273</v>
      </c>
      <c r="AF110" s="164"/>
      <c r="AG110" s="165"/>
      <c r="AH110" s="166"/>
      <c r="AI110" s="167"/>
      <c r="AJ110" s="164">
        <v>1</v>
      </c>
      <c r="AK110" s="165">
        <v>1</v>
      </c>
      <c r="AL110" s="100"/>
      <c r="AM110" s="101"/>
      <c r="AN110" s="100"/>
      <c r="AO110" s="101"/>
      <c r="AP110" s="17"/>
      <c r="AQ110" s="17"/>
      <c r="AR110" s="17"/>
      <c r="AS110" s="17"/>
      <c r="AT110" s="17"/>
      <c r="AU110" s="504"/>
      <c r="AV110" s="17"/>
      <c r="AW110" s="17"/>
      <c r="AX110" s="17"/>
      <c r="AY110" s="17"/>
      <c r="AZ110" s="27"/>
      <c r="BA110" s="22"/>
      <c r="BB110"/>
    </row>
    <row r="111" spans="2:54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2">
        <v>20</v>
      </c>
      <c r="H111" s="180">
        <v>30</v>
      </c>
      <c r="I111" s="108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108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108">
        <v>20</v>
      </c>
      <c r="X111" s="76">
        <v>0</v>
      </c>
      <c r="Y111" s="76">
        <v>1</v>
      </c>
      <c r="Z111" s="76">
        <v>1</v>
      </c>
      <c r="AA111" s="154">
        <f t="shared" ref="AA111:AA122" si="14">AC111*G111</f>
        <v>20</v>
      </c>
      <c r="AB111" s="491">
        <v>1</v>
      </c>
      <c r="AC111" s="635">
        <v>1</v>
      </c>
      <c r="AD111" s="404" t="s">
        <v>272</v>
      </c>
      <c r="AE111" s="404" t="s">
        <v>273</v>
      </c>
      <c r="AF111" s="164"/>
      <c r="AG111" s="165"/>
      <c r="AH111" s="166"/>
      <c r="AI111" s="167"/>
      <c r="AJ111" s="164">
        <v>1</v>
      </c>
      <c r="AK111" s="165">
        <v>1</v>
      </c>
      <c r="AL111" s="100"/>
      <c r="AM111" s="101"/>
      <c r="AN111" s="100"/>
      <c r="AO111" s="101"/>
      <c r="AP111" s="17"/>
      <c r="AQ111" s="17"/>
      <c r="AR111" s="17"/>
      <c r="AS111" s="17"/>
      <c r="AT111" s="17"/>
      <c r="AU111" s="504"/>
      <c r="AV111" s="17"/>
      <c r="AW111" s="17"/>
      <c r="AX111" s="17"/>
      <c r="AY111" s="17"/>
      <c r="AZ111" s="27"/>
      <c r="BA111" s="22"/>
      <c r="BB111"/>
    </row>
    <row r="112" spans="2:54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2">
        <v>20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4"/>
        <v>20</v>
      </c>
      <c r="AB112" s="491">
        <v>1</v>
      </c>
      <c r="AC112" s="635">
        <v>1</v>
      </c>
      <c r="AD112" s="404" t="s">
        <v>272</v>
      </c>
      <c r="AE112" s="404" t="s">
        <v>273</v>
      </c>
      <c r="AF112" s="164"/>
      <c r="AG112" s="165"/>
      <c r="AH112" s="166"/>
      <c r="AI112" s="167"/>
      <c r="AJ112" s="164">
        <v>1</v>
      </c>
      <c r="AK112" s="165">
        <v>1</v>
      </c>
      <c r="AL112" s="100"/>
      <c r="AM112" s="101"/>
      <c r="AN112" s="100"/>
      <c r="AO112" s="101"/>
      <c r="AP112" s="17"/>
      <c r="AQ112" s="17"/>
      <c r="AR112" s="17"/>
      <c r="AS112" s="17"/>
      <c r="AT112" s="17"/>
      <c r="AU112" s="504"/>
      <c r="AV112" s="17"/>
      <c r="AW112" s="17"/>
      <c r="AX112" s="17"/>
      <c r="AY112" s="17"/>
      <c r="AZ112" s="27"/>
      <c r="BA112" s="22"/>
      <c r="BB112"/>
    </row>
    <row r="113" spans="1:54" ht="15.95" customHeight="1" x14ac:dyDescent="0.25">
      <c r="B113" s="289">
        <v>7</v>
      </c>
      <c r="C113" s="46"/>
      <c r="D113" s="46" t="s">
        <v>312</v>
      </c>
      <c r="E113" s="98">
        <v>3</v>
      </c>
      <c r="F113" s="98">
        <v>1</v>
      </c>
      <c r="G113" s="87">
        <v>9</v>
      </c>
      <c r="H113" s="180">
        <v>18</v>
      </c>
      <c r="I113" s="108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108">
        <v>4</v>
      </c>
      <c r="Q113" s="76">
        <v>0</v>
      </c>
      <c r="R113" s="76">
        <v>1</v>
      </c>
      <c r="S113" s="76">
        <v>1</v>
      </c>
      <c r="T113" s="98">
        <f t="shared" ref="T113:T122" si="15">V113*G113</f>
        <v>9</v>
      </c>
      <c r="U113" s="98">
        <v>1</v>
      </c>
      <c r="V113" s="98">
        <v>1</v>
      </c>
      <c r="W113" s="108">
        <v>3</v>
      </c>
      <c r="X113" s="76">
        <v>0</v>
      </c>
      <c r="Y113" s="76">
        <v>1</v>
      </c>
      <c r="Z113" s="76">
        <v>1</v>
      </c>
      <c r="AA113" s="154">
        <f t="shared" si="14"/>
        <v>9</v>
      </c>
      <c r="AB113" s="491">
        <v>1</v>
      </c>
      <c r="AC113" s="491">
        <v>1</v>
      </c>
      <c r="AD113" s="404"/>
      <c r="AE113" s="405" t="s">
        <v>270</v>
      </c>
      <c r="AF113" s="164"/>
      <c r="AG113" s="165"/>
      <c r="AH113" s="166"/>
      <c r="AI113" s="167"/>
      <c r="AJ113" s="166"/>
      <c r="AK113" s="167"/>
      <c r="AL113" s="100">
        <v>1</v>
      </c>
      <c r="AM113" s="101">
        <v>1</v>
      </c>
      <c r="AN113" s="100"/>
      <c r="AO113" s="101"/>
      <c r="AP113" s="17"/>
      <c r="AQ113" s="17"/>
      <c r="AR113" s="17"/>
      <c r="AS113" s="17"/>
      <c r="AT113" s="17"/>
      <c r="AU113" s="504"/>
      <c r="AV113" s="17"/>
      <c r="AW113" s="17"/>
      <c r="AX113" s="17"/>
      <c r="AY113" s="17"/>
      <c r="AZ113" s="27"/>
      <c r="BA113" s="22"/>
      <c r="BB113"/>
    </row>
    <row r="114" spans="1:54" ht="15.95" customHeight="1" x14ac:dyDescent="0.25">
      <c r="B114" s="289">
        <v>7</v>
      </c>
      <c r="C114" s="46"/>
      <c r="D114" s="46" t="s">
        <v>313</v>
      </c>
      <c r="E114" s="98">
        <v>3</v>
      </c>
      <c r="F114" s="98">
        <v>1</v>
      </c>
      <c r="G114" s="87">
        <v>16</v>
      </c>
      <c r="H114" s="180">
        <v>16</v>
      </c>
      <c r="I114" s="108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108">
        <v>13</v>
      </c>
      <c r="Q114" s="76">
        <v>0</v>
      </c>
      <c r="R114" s="76">
        <v>1</v>
      </c>
      <c r="S114" s="76">
        <v>1</v>
      </c>
      <c r="T114" s="98">
        <f t="shared" si="15"/>
        <v>16</v>
      </c>
      <c r="U114" s="98">
        <v>1</v>
      </c>
      <c r="V114" s="98">
        <v>1</v>
      </c>
      <c r="W114" s="108">
        <v>4</v>
      </c>
      <c r="X114" s="76">
        <v>0</v>
      </c>
      <c r="Y114" s="76">
        <v>1</v>
      </c>
      <c r="Z114" s="76">
        <v>1</v>
      </c>
      <c r="AA114" s="154">
        <f t="shared" si="14"/>
        <v>16</v>
      </c>
      <c r="AB114" s="491">
        <v>1</v>
      </c>
      <c r="AC114" s="491">
        <v>1</v>
      </c>
      <c r="AD114" s="404"/>
      <c r="AE114" s="405" t="s">
        <v>270</v>
      </c>
      <c r="AF114" s="164"/>
      <c r="AG114" s="165"/>
      <c r="AH114" s="166"/>
      <c r="AI114" s="167"/>
      <c r="AJ114" s="166"/>
      <c r="AK114" s="167"/>
      <c r="AL114" s="100">
        <v>1</v>
      </c>
      <c r="AM114" s="101">
        <v>1</v>
      </c>
      <c r="AN114" s="100"/>
      <c r="AO114" s="101"/>
      <c r="AP114" s="17"/>
      <c r="AQ114" s="17"/>
      <c r="AR114" s="17"/>
      <c r="AS114" s="17"/>
      <c r="AT114" s="17"/>
      <c r="AU114" s="504"/>
      <c r="AV114" s="17"/>
      <c r="AW114" s="17"/>
      <c r="AX114" s="17"/>
      <c r="AY114" s="17"/>
      <c r="AZ114" s="27"/>
      <c r="BA114" s="22"/>
      <c r="BB114"/>
    </row>
    <row r="115" spans="1:54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108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108">
        <v>4</v>
      </c>
      <c r="Q115" s="76">
        <v>0</v>
      </c>
      <c r="R115" s="76">
        <v>1</v>
      </c>
      <c r="S115" s="76">
        <v>1</v>
      </c>
      <c r="T115" s="98">
        <f t="shared" si="15"/>
        <v>16</v>
      </c>
      <c r="U115" s="98">
        <v>1</v>
      </c>
      <c r="V115" s="98">
        <v>1</v>
      </c>
      <c r="W115" s="108">
        <v>9</v>
      </c>
      <c r="X115" s="76">
        <v>0</v>
      </c>
      <c r="Y115" s="76">
        <v>1</v>
      </c>
      <c r="Z115" s="76">
        <v>1</v>
      </c>
      <c r="AA115" s="154">
        <f t="shared" si="14"/>
        <v>16</v>
      </c>
      <c r="AB115" s="491">
        <v>1</v>
      </c>
      <c r="AC115" s="491">
        <v>1</v>
      </c>
      <c r="AD115" s="404"/>
      <c r="AE115" s="405" t="s">
        <v>270</v>
      </c>
      <c r="AF115" s="164"/>
      <c r="AG115" s="165"/>
      <c r="AH115" s="166"/>
      <c r="AI115" s="167"/>
      <c r="AJ115" s="166"/>
      <c r="AK115" s="167"/>
      <c r="AL115" s="100">
        <v>1</v>
      </c>
      <c r="AM115" s="101">
        <v>1</v>
      </c>
      <c r="AN115" s="100"/>
      <c r="AO115" s="101"/>
      <c r="AP115" s="17"/>
      <c r="AQ115" s="17"/>
      <c r="AR115" s="17"/>
      <c r="AS115" s="17"/>
      <c r="AT115" s="17"/>
      <c r="AU115" s="504"/>
      <c r="AV115" s="17"/>
      <c r="AW115" s="17"/>
      <c r="AX115" s="17"/>
      <c r="AY115" s="17"/>
      <c r="AZ115" s="27"/>
      <c r="BA115" s="22"/>
      <c r="BB115"/>
    </row>
    <row r="116" spans="1:54" ht="15.95" customHeight="1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108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5</v>
      </c>
      <c r="Q116" s="76">
        <v>0</v>
      </c>
      <c r="R116" s="76">
        <v>1</v>
      </c>
      <c r="S116" s="76">
        <v>1</v>
      </c>
      <c r="T116" s="98">
        <f t="shared" si="15"/>
        <v>16</v>
      </c>
      <c r="U116" s="98">
        <v>1</v>
      </c>
      <c r="V116" s="98">
        <v>1</v>
      </c>
      <c r="W116" s="108">
        <v>14</v>
      </c>
      <c r="X116" s="76">
        <v>0</v>
      </c>
      <c r="Y116" s="76">
        <v>1</v>
      </c>
      <c r="Z116" s="76">
        <v>1</v>
      </c>
      <c r="AA116" s="154">
        <f t="shared" si="14"/>
        <v>16</v>
      </c>
      <c r="AB116" s="491">
        <v>1</v>
      </c>
      <c r="AC116" s="491">
        <v>1</v>
      </c>
      <c r="AD116" s="404"/>
      <c r="AE116" s="405" t="s">
        <v>270</v>
      </c>
      <c r="AF116" s="164"/>
      <c r="AG116" s="165"/>
      <c r="AH116" s="166"/>
      <c r="AI116" s="167"/>
      <c r="AJ116" s="166"/>
      <c r="AK116" s="167"/>
      <c r="AL116" s="100">
        <v>1</v>
      </c>
      <c r="AM116" s="101">
        <v>1</v>
      </c>
      <c r="AN116" s="100"/>
      <c r="AO116" s="101"/>
      <c r="AP116" s="17"/>
      <c r="AQ116" s="17"/>
      <c r="AR116" s="17"/>
      <c r="AS116" s="17"/>
      <c r="AT116" s="17"/>
      <c r="AU116" s="504"/>
      <c r="AV116" s="17"/>
      <c r="AW116" s="17"/>
      <c r="AX116" s="17"/>
      <c r="AY116" s="17"/>
      <c r="AZ116" s="27"/>
      <c r="BA116" s="22"/>
      <c r="BB116"/>
    </row>
    <row r="117" spans="1:54" ht="15.95" customHeight="1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108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108">
        <v>11</v>
      </c>
      <c r="Q117" s="76">
        <v>0</v>
      </c>
      <c r="R117" s="76">
        <v>1</v>
      </c>
      <c r="S117" s="76">
        <v>1</v>
      </c>
      <c r="T117" s="98">
        <f t="shared" si="15"/>
        <v>12</v>
      </c>
      <c r="U117" s="98">
        <v>1</v>
      </c>
      <c r="V117" s="98">
        <v>1</v>
      </c>
      <c r="W117" s="108">
        <v>7</v>
      </c>
      <c r="X117" s="76">
        <v>0</v>
      </c>
      <c r="Y117" s="76">
        <v>1</v>
      </c>
      <c r="Z117" s="76">
        <v>1</v>
      </c>
      <c r="AA117" s="154">
        <f t="shared" si="14"/>
        <v>12</v>
      </c>
      <c r="AB117" s="491">
        <v>1</v>
      </c>
      <c r="AC117" s="491">
        <v>1</v>
      </c>
      <c r="AD117" s="404"/>
      <c r="AE117" s="405" t="s">
        <v>270</v>
      </c>
      <c r="AF117" s="164"/>
      <c r="AG117" s="165"/>
      <c r="AH117" s="166"/>
      <c r="AI117" s="167"/>
      <c r="AJ117" s="166"/>
      <c r="AK117" s="167"/>
      <c r="AL117" s="100">
        <v>1</v>
      </c>
      <c r="AM117" s="101">
        <v>1</v>
      </c>
      <c r="AN117" s="100"/>
      <c r="AO117" s="101"/>
      <c r="AP117" s="17"/>
      <c r="AQ117" s="17"/>
      <c r="AR117" s="17"/>
      <c r="AS117" s="17"/>
      <c r="AT117" s="17"/>
      <c r="AU117" s="504"/>
      <c r="AV117" s="17"/>
      <c r="AW117" s="17"/>
      <c r="AX117" s="17"/>
      <c r="AY117" s="17"/>
      <c r="AZ117" s="27"/>
      <c r="BA117" s="22"/>
      <c r="BB117"/>
    </row>
    <row r="118" spans="1:54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108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12</v>
      </c>
      <c r="Q118" s="76">
        <v>0</v>
      </c>
      <c r="R118" s="76">
        <v>1</v>
      </c>
      <c r="S118" s="76">
        <v>1</v>
      </c>
      <c r="T118" s="98">
        <f t="shared" si="15"/>
        <v>16</v>
      </c>
      <c r="U118" s="98">
        <v>1</v>
      </c>
      <c r="V118" s="98">
        <v>1</v>
      </c>
      <c r="W118" s="108">
        <v>5</v>
      </c>
      <c r="X118" s="76">
        <v>0</v>
      </c>
      <c r="Y118" s="76">
        <v>1</v>
      </c>
      <c r="Z118" s="76">
        <v>1</v>
      </c>
      <c r="AA118" s="154">
        <f t="shared" si="14"/>
        <v>16</v>
      </c>
      <c r="AB118" s="491">
        <v>1</v>
      </c>
      <c r="AC118" s="491">
        <v>1</v>
      </c>
      <c r="AD118" s="404"/>
      <c r="AE118" s="405" t="s">
        <v>270</v>
      </c>
      <c r="AF118" s="164"/>
      <c r="AG118" s="165"/>
      <c r="AH118" s="166"/>
      <c r="AI118" s="167"/>
      <c r="AJ118" s="166"/>
      <c r="AK118" s="167"/>
      <c r="AL118" s="100">
        <v>1</v>
      </c>
      <c r="AM118" s="101">
        <v>1</v>
      </c>
      <c r="AN118" s="100"/>
      <c r="AO118" s="101"/>
      <c r="AP118" s="17"/>
      <c r="AQ118" s="17"/>
      <c r="AR118" s="17"/>
      <c r="AS118" s="17"/>
      <c r="AT118" s="17"/>
      <c r="AU118" s="504"/>
      <c r="AV118" s="17"/>
      <c r="AW118" s="17"/>
      <c r="AX118" s="17"/>
      <c r="AY118" s="17"/>
      <c r="AZ118" s="27"/>
      <c r="BA118" s="22"/>
      <c r="BB118"/>
    </row>
    <row r="119" spans="1:54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2">
        <v>20</v>
      </c>
      <c r="H119" s="180">
        <v>20</v>
      </c>
      <c r="I119" s="108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108">
        <v>16</v>
      </c>
      <c r="Q119" s="76">
        <v>1</v>
      </c>
      <c r="R119" s="76">
        <v>1</v>
      </c>
      <c r="S119" s="76">
        <v>1</v>
      </c>
      <c r="T119" s="98">
        <f t="shared" si="15"/>
        <v>20</v>
      </c>
      <c r="U119" s="98">
        <v>1</v>
      </c>
      <c r="V119" s="98">
        <v>1</v>
      </c>
      <c r="W119" s="108">
        <v>6</v>
      </c>
      <c r="X119" s="76">
        <v>0</v>
      </c>
      <c r="Y119" s="76">
        <v>1</v>
      </c>
      <c r="Z119" s="76">
        <v>1</v>
      </c>
      <c r="AA119" s="154">
        <f t="shared" si="14"/>
        <v>20</v>
      </c>
      <c r="AB119" s="491">
        <v>1</v>
      </c>
      <c r="AC119" s="491">
        <v>1</v>
      </c>
      <c r="AD119" s="404"/>
      <c r="AE119" s="405" t="s">
        <v>271</v>
      </c>
      <c r="AF119" s="164"/>
      <c r="AG119" s="165"/>
      <c r="AH119" s="166"/>
      <c r="AI119" s="167"/>
      <c r="AJ119" s="166"/>
      <c r="AK119" s="167"/>
      <c r="AL119" s="100"/>
      <c r="AM119" s="101"/>
      <c r="AN119" s="100">
        <v>1</v>
      </c>
      <c r="AO119" s="101">
        <v>1</v>
      </c>
      <c r="AP119" s="17"/>
      <c r="AQ119" s="17"/>
      <c r="AR119" s="17"/>
      <c r="AS119" s="17"/>
      <c r="AT119" s="17"/>
      <c r="AU119" s="504"/>
      <c r="AV119" s="17"/>
      <c r="AW119" s="17"/>
      <c r="AX119" s="17"/>
      <c r="AY119" s="17"/>
      <c r="AZ119" s="27"/>
      <c r="BA119" s="22"/>
      <c r="BB119"/>
    </row>
    <row r="120" spans="1:54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2">
        <v>20</v>
      </c>
      <c r="H120" s="180">
        <v>20</v>
      </c>
      <c r="I120" s="108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108">
        <v>19</v>
      </c>
      <c r="Q120" s="76">
        <v>0</v>
      </c>
      <c r="R120" s="76">
        <v>1</v>
      </c>
      <c r="S120" s="76">
        <v>1</v>
      </c>
      <c r="T120" s="98">
        <f t="shared" si="15"/>
        <v>20</v>
      </c>
      <c r="U120" s="98">
        <v>1</v>
      </c>
      <c r="V120" s="98">
        <v>1</v>
      </c>
      <c r="W120" s="108">
        <v>16</v>
      </c>
      <c r="X120" s="76">
        <v>0</v>
      </c>
      <c r="Y120" s="76">
        <v>1</v>
      </c>
      <c r="Z120" s="76">
        <v>1</v>
      </c>
      <c r="AA120" s="154">
        <f t="shared" si="14"/>
        <v>20</v>
      </c>
      <c r="AB120" s="491">
        <v>1</v>
      </c>
      <c r="AC120" s="491">
        <v>1</v>
      </c>
      <c r="AD120" s="404"/>
      <c r="AE120" s="405" t="s">
        <v>271</v>
      </c>
      <c r="AF120" s="164"/>
      <c r="AG120" s="165"/>
      <c r="AH120" s="166"/>
      <c r="AI120" s="167"/>
      <c r="AJ120" s="166"/>
      <c r="AK120" s="167"/>
      <c r="AL120" s="100"/>
      <c r="AM120" s="101"/>
      <c r="AN120" s="100">
        <v>1</v>
      </c>
      <c r="AO120" s="101">
        <v>1</v>
      </c>
      <c r="AP120" s="17"/>
      <c r="AQ120" s="17"/>
      <c r="AR120" s="17"/>
      <c r="AS120" s="17"/>
      <c r="AT120" s="17"/>
      <c r="AU120" s="504"/>
      <c r="AV120" s="17"/>
      <c r="AW120" s="17"/>
      <c r="AX120" s="17"/>
      <c r="AY120" s="17"/>
      <c r="AZ120" s="27"/>
      <c r="BA120" s="22"/>
      <c r="BB120"/>
    </row>
    <row r="121" spans="1:54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2">
        <v>20</v>
      </c>
      <c r="H121" s="180">
        <v>20</v>
      </c>
      <c r="I121" s="108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11</v>
      </c>
      <c r="Q121" s="76">
        <v>0</v>
      </c>
      <c r="R121" s="76">
        <v>1</v>
      </c>
      <c r="S121" s="76">
        <v>1</v>
      </c>
      <c r="T121" s="98">
        <f t="shared" si="15"/>
        <v>20</v>
      </c>
      <c r="U121" s="98">
        <v>1</v>
      </c>
      <c r="V121" s="98">
        <v>1</v>
      </c>
      <c r="W121" s="108">
        <v>5</v>
      </c>
      <c r="X121" s="76">
        <v>0</v>
      </c>
      <c r="Y121" s="76">
        <v>1</v>
      </c>
      <c r="Z121" s="76">
        <v>1</v>
      </c>
      <c r="AA121" s="154">
        <f t="shared" si="14"/>
        <v>20</v>
      </c>
      <c r="AB121" s="491">
        <v>1</v>
      </c>
      <c r="AC121" s="491">
        <v>1</v>
      </c>
      <c r="AD121" s="404"/>
      <c r="AE121" s="405" t="s">
        <v>271</v>
      </c>
      <c r="AF121" s="164"/>
      <c r="AG121" s="165"/>
      <c r="AH121" s="166"/>
      <c r="AI121" s="167"/>
      <c r="AJ121" s="166"/>
      <c r="AK121" s="167"/>
      <c r="AL121" s="100"/>
      <c r="AM121" s="101"/>
      <c r="AN121" s="100">
        <v>1</v>
      </c>
      <c r="AO121" s="101">
        <v>1</v>
      </c>
      <c r="AP121" s="17"/>
      <c r="AQ121" s="17"/>
      <c r="AR121" s="17"/>
      <c r="AS121" s="17"/>
      <c r="AT121" s="17"/>
      <c r="AU121" s="504"/>
      <c r="AV121" s="17"/>
      <c r="AW121" s="17"/>
      <c r="AX121" s="17"/>
      <c r="AY121" s="17"/>
      <c r="AZ121" s="27"/>
      <c r="BA121" s="22"/>
      <c r="BB121"/>
    </row>
    <row r="122" spans="1:54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2">
        <v>20</v>
      </c>
      <c r="H122" s="180">
        <v>20</v>
      </c>
      <c r="I122" s="108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17</v>
      </c>
      <c r="Q122" s="76">
        <v>0</v>
      </c>
      <c r="R122" s="76">
        <v>1</v>
      </c>
      <c r="S122" s="76">
        <v>1</v>
      </c>
      <c r="T122" s="98">
        <f t="shared" si="15"/>
        <v>20</v>
      </c>
      <c r="U122" s="98">
        <v>1</v>
      </c>
      <c r="V122" s="98">
        <v>1</v>
      </c>
      <c r="W122" s="108">
        <v>11</v>
      </c>
      <c r="X122" s="76">
        <v>0</v>
      </c>
      <c r="Y122" s="76">
        <v>1</v>
      </c>
      <c r="Z122" s="76">
        <v>1</v>
      </c>
      <c r="AA122" s="154">
        <f t="shared" si="14"/>
        <v>20</v>
      </c>
      <c r="AB122" s="491">
        <v>1</v>
      </c>
      <c r="AC122" s="491">
        <v>1</v>
      </c>
      <c r="AD122" s="404"/>
      <c r="AE122" s="405" t="s">
        <v>271</v>
      </c>
      <c r="AF122" s="164"/>
      <c r="AG122" s="165"/>
      <c r="AH122" s="166"/>
      <c r="AI122" s="167"/>
      <c r="AJ122" s="166"/>
      <c r="AK122" s="167"/>
      <c r="AL122" s="100"/>
      <c r="AM122" s="101"/>
      <c r="AN122" s="100">
        <v>1</v>
      </c>
      <c r="AO122" s="101">
        <v>1</v>
      </c>
      <c r="AP122" s="17"/>
      <c r="AQ122" s="17"/>
      <c r="AR122" s="17"/>
      <c r="AS122" s="17"/>
      <c r="AT122" s="17"/>
      <c r="AU122" s="504"/>
      <c r="AV122" s="17"/>
      <c r="AW122" s="17"/>
      <c r="AX122" s="17"/>
      <c r="AY122" s="17"/>
      <c r="AZ122" s="27"/>
      <c r="BA122" s="22"/>
      <c r="BB122"/>
    </row>
    <row r="123" spans="1:54" ht="15.95" customHeight="1" x14ac:dyDescent="0.25">
      <c r="B123" s="295"/>
      <c r="C123" s="22"/>
      <c r="D123" s="22"/>
      <c r="E123" s="17"/>
      <c r="F123" s="17"/>
      <c r="G123" s="514"/>
      <c r="H123" s="149"/>
      <c r="I123" s="231"/>
      <c r="J123" s="246"/>
      <c r="K123" s="268"/>
      <c r="L123" s="268"/>
      <c r="M123" s="515"/>
      <c r="N123" s="515"/>
      <c r="O123" s="515"/>
      <c r="P123" s="449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610"/>
      <c r="AB123" s="610"/>
      <c r="AC123" s="610"/>
      <c r="AD123" s="516"/>
      <c r="AE123" s="517"/>
      <c r="AF123" s="518"/>
      <c r="AG123" s="518"/>
      <c r="AH123" s="519"/>
      <c r="AI123" s="519"/>
      <c r="AJ123" s="519"/>
      <c r="AK123" s="519"/>
      <c r="AL123" s="149"/>
      <c r="AM123" s="149"/>
      <c r="AN123" s="149"/>
      <c r="AO123" s="149"/>
      <c r="AP123" s="17"/>
      <c r="AQ123" s="17"/>
      <c r="AR123" s="17"/>
      <c r="AS123" s="17"/>
      <c r="AT123" s="17"/>
      <c r="AU123" s="504"/>
      <c r="AV123" s="17"/>
      <c r="AW123" s="17"/>
      <c r="AX123" s="17"/>
      <c r="AY123" s="17"/>
      <c r="AZ123" s="27"/>
      <c r="BA123" s="22"/>
      <c r="BB123"/>
    </row>
    <row r="124" spans="1:54" ht="15.95" customHeight="1" x14ac:dyDescent="0.25">
      <c r="B124" s="295"/>
      <c r="C124" s="22"/>
      <c r="D124" s="369" t="s">
        <v>264</v>
      </c>
      <c r="E124" s="368" t="s">
        <v>298</v>
      </c>
      <c r="F124" s="368"/>
      <c r="G124" s="15"/>
      <c r="H124" s="369" t="s">
        <v>265</v>
      </c>
      <c r="I124" s="585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449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610"/>
      <c r="AB124" s="610"/>
      <c r="AC124" s="610"/>
      <c r="AD124" s="516"/>
      <c r="AE124" s="517"/>
      <c r="AF124" s="518"/>
      <c r="AG124" s="518"/>
      <c r="AH124" s="519"/>
      <c r="AI124" s="519"/>
      <c r="AJ124" s="519"/>
      <c r="AK124" s="519"/>
      <c r="AL124" s="149"/>
      <c r="AM124" s="149"/>
      <c r="AN124" s="149"/>
      <c r="AO124" s="149"/>
      <c r="AP124" s="17"/>
      <c r="AQ124" s="17"/>
      <c r="AR124" s="17"/>
      <c r="AS124" s="17"/>
      <c r="AT124" s="17"/>
      <c r="AU124" s="504"/>
      <c r="AV124" s="17"/>
      <c r="AW124" s="17"/>
      <c r="AX124" s="17"/>
      <c r="AY124" s="17"/>
      <c r="AZ124" s="27"/>
      <c r="BA124" s="22"/>
      <c r="BB124"/>
    </row>
    <row r="125" spans="1:54" ht="218.25" customHeight="1" x14ac:dyDescent="0.25">
      <c r="A125" s="26"/>
      <c r="B125" s="560" t="s">
        <v>160</v>
      </c>
      <c r="C125" s="21"/>
      <c r="D125" s="114"/>
      <c r="E125" s="199"/>
      <c r="F125" s="199"/>
      <c r="G125" s="199"/>
      <c r="H125" s="15"/>
      <c r="I125" s="586"/>
      <c r="J125" s="248"/>
      <c r="K125" s="270"/>
      <c r="L125" s="270"/>
      <c r="M125" s="284"/>
      <c r="N125" s="284"/>
      <c r="O125" s="284"/>
      <c r="P125" s="451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611"/>
      <c r="AB125" s="611"/>
      <c r="AC125" s="611"/>
      <c r="AD125" s="15"/>
      <c r="AE125" s="15"/>
      <c r="AF125" s="115"/>
      <c r="AG125" s="115"/>
      <c r="AH125" s="116"/>
      <c r="AI125" s="116"/>
      <c r="AJ125" s="116"/>
      <c r="AK125" s="116"/>
      <c r="AL125" s="116"/>
      <c r="AM125" s="116"/>
      <c r="AN125" s="116"/>
      <c r="AO125" s="116"/>
      <c r="AR125" s="17"/>
      <c r="AS125" s="17"/>
      <c r="AT125" s="17"/>
      <c r="AU125" s="504"/>
      <c r="AV125" s="17"/>
      <c r="AW125" s="17"/>
      <c r="AX125" s="17"/>
      <c r="AY125" s="17"/>
      <c r="AZ125" s="17"/>
      <c r="BA125" s="27"/>
      <c r="BB125" s="22"/>
    </row>
    <row r="126" spans="1:54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20"/>
      <c r="I126" s="583"/>
      <c r="J126" s="236"/>
      <c r="K126" s="259" t="s">
        <v>299</v>
      </c>
      <c r="L126" s="280"/>
      <c r="M126" s="539"/>
      <c r="N126" s="539" t="s">
        <v>248</v>
      </c>
      <c r="O126" s="539"/>
      <c r="P126" s="568"/>
      <c r="Q126" s="473"/>
      <c r="R126" s="474" t="s">
        <v>276</v>
      </c>
      <c r="S126" s="463"/>
      <c r="T126" s="569"/>
      <c r="U126" s="569" t="s">
        <v>278</v>
      </c>
      <c r="V126" s="569"/>
      <c r="W126" s="568" t="s">
        <v>308</v>
      </c>
      <c r="X126" s="473"/>
      <c r="Y126" s="474" t="s">
        <v>307</v>
      </c>
      <c r="Z126" s="463"/>
      <c r="AA126" s="600" t="s">
        <v>309</v>
      </c>
      <c r="AB126" s="601"/>
      <c r="AC126" s="601"/>
      <c r="AD126" s="147" t="s">
        <v>243</v>
      </c>
      <c r="AE126" s="148" t="s">
        <v>243</v>
      </c>
      <c r="AF126" s="7" t="s">
        <v>8</v>
      </c>
      <c r="AG126" s="8"/>
      <c r="AH126" s="7" t="s">
        <v>3</v>
      </c>
      <c r="AI126" s="8"/>
      <c r="AJ126" s="7" t="s">
        <v>0</v>
      </c>
      <c r="AK126" s="8"/>
      <c r="AL126" s="7" t="s">
        <v>1</v>
      </c>
      <c r="AM126" s="8"/>
      <c r="AN126" s="7" t="s">
        <v>2</v>
      </c>
      <c r="AO126" s="8"/>
      <c r="AP126" s="7" t="s">
        <v>4</v>
      </c>
      <c r="AQ126" s="8"/>
      <c r="AR126" s="9" t="s">
        <v>95</v>
      </c>
      <c r="AS126" s="7" t="s">
        <v>187</v>
      </c>
      <c r="AT126" s="8"/>
      <c r="AU126" s="504"/>
      <c r="AV126" s="17"/>
      <c r="AW126" s="17"/>
      <c r="AX126" s="17"/>
      <c r="AY126" s="27"/>
      <c r="AZ126" s="22"/>
      <c r="BB126"/>
    </row>
    <row r="127" spans="1:54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1" t="s">
        <v>249</v>
      </c>
      <c r="I127" s="584" t="s">
        <v>250</v>
      </c>
      <c r="J127" s="542" t="s">
        <v>245</v>
      </c>
      <c r="K127" s="542" t="s">
        <v>243</v>
      </c>
      <c r="L127" s="541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70" t="s">
        <v>249</v>
      </c>
      <c r="U127" s="570" t="s">
        <v>243</v>
      </c>
      <c r="V127" s="570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602" t="s">
        <v>310</v>
      </c>
      <c r="AB127" s="602" t="s">
        <v>243</v>
      </c>
      <c r="AC127" s="602" t="s">
        <v>244</v>
      </c>
      <c r="AD127" s="194" t="s">
        <v>101</v>
      </c>
      <c r="AE127" s="194" t="s">
        <v>102</v>
      </c>
      <c r="AF127" s="10" t="s">
        <v>9</v>
      </c>
      <c r="AG127" s="11" t="s">
        <v>10</v>
      </c>
      <c r="AH127" s="12" t="s">
        <v>6</v>
      </c>
      <c r="AI127" s="13" t="s">
        <v>7</v>
      </c>
      <c r="AJ127" s="12" t="s">
        <v>6</v>
      </c>
      <c r="AK127" s="13" t="s">
        <v>7</v>
      </c>
      <c r="AL127" s="12" t="s">
        <v>6</v>
      </c>
      <c r="AM127" s="13" t="s">
        <v>7</v>
      </c>
      <c r="AN127" s="12" t="s">
        <v>6</v>
      </c>
      <c r="AO127" s="13" t="s">
        <v>7</v>
      </c>
      <c r="AP127" s="12" t="s">
        <v>6</v>
      </c>
      <c r="AQ127" s="13" t="s">
        <v>7</v>
      </c>
      <c r="AR127" s="151" t="s">
        <v>167</v>
      </c>
      <c r="AS127" s="12" t="s">
        <v>6</v>
      </c>
      <c r="AT127" s="13" t="s">
        <v>7</v>
      </c>
      <c r="AU127" s="504"/>
      <c r="AV127" s="17"/>
      <c r="AW127" s="17"/>
      <c r="AX127" s="17"/>
      <c r="AY127" s="27"/>
      <c r="AZ127" s="22"/>
      <c r="BB127"/>
    </row>
    <row r="128" spans="1:54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1">
        <v>20</v>
      </c>
      <c r="H128" s="40">
        <v>60</v>
      </c>
      <c r="I128" s="446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46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46">
        <v>68</v>
      </c>
      <c r="X128" s="432">
        <v>0</v>
      </c>
      <c r="Y128" s="571">
        <v>2</v>
      </c>
      <c r="Z128" s="571">
        <v>4</v>
      </c>
      <c r="AA128" s="604">
        <f t="shared" ref="AA128:AA133" si="16">AC128*G128</f>
        <v>80</v>
      </c>
      <c r="AB128" s="604">
        <v>2</v>
      </c>
      <c r="AC128" s="571">
        <v>4</v>
      </c>
      <c r="AD128" s="138" t="s">
        <v>165</v>
      </c>
      <c r="AE128" s="138"/>
      <c r="AF128" s="41">
        <f>AH128+AJ128+AL128+AN128+AP128</f>
        <v>1</v>
      </c>
      <c r="AG128" s="42">
        <v>3</v>
      </c>
      <c r="AH128" s="138">
        <v>0.2</v>
      </c>
      <c r="AI128" s="220">
        <v>0.6</v>
      </c>
      <c r="AJ128" s="138">
        <v>0.2</v>
      </c>
      <c r="AK128" s="220">
        <v>0.6</v>
      </c>
      <c r="AL128" s="138">
        <v>0.2</v>
      </c>
      <c r="AM128" s="220">
        <v>0.6</v>
      </c>
      <c r="AN128" s="138">
        <v>0.2</v>
      </c>
      <c r="AO128" s="221">
        <v>0.6</v>
      </c>
      <c r="AP128" s="138">
        <v>0.2</v>
      </c>
      <c r="AQ128" s="220">
        <v>0.6</v>
      </c>
      <c r="AR128" s="308"/>
      <c r="AS128" s="138"/>
      <c r="AT128" s="220"/>
      <c r="AU128" s="504"/>
      <c r="AV128" s="17"/>
      <c r="AW128" s="17"/>
      <c r="AX128" s="17"/>
      <c r="AY128" s="27"/>
      <c r="AZ128" s="22"/>
      <c r="BB128"/>
    </row>
    <row r="129" spans="2:54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2">
        <v>20</v>
      </c>
      <c r="H129" s="47">
        <v>60</v>
      </c>
      <c r="I129" s="57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57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57">
        <v>39</v>
      </c>
      <c r="X129" s="140">
        <v>0</v>
      </c>
      <c r="Y129" s="140">
        <v>0</v>
      </c>
      <c r="Z129" s="528">
        <v>2</v>
      </c>
      <c r="AA129" s="488">
        <f t="shared" si="16"/>
        <v>40</v>
      </c>
      <c r="AB129" s="488">
        <v>0</v>
      </c>
      <c r="AC129" s="630">
        <v>2</v>
      </c>
      <c r="AD129" s="139"/>
      <c r="AE129" s="139" t="s">
        <v>166</v>
      </c>
      <c r="AF129" s="48">
        <f>AH129+AJ129+AL129+AN129+AP129</f>
        <v>0</v>
      </c>
      <c r="AG129" s="49">
        <v>3</v>
      </c>
      <c r="AH129" s="139">
        <v>0</v>
      </c>
      <c r="AI129" s="158">
        <v>0.6</v>
      </c>
      <c r="AJ129" s="139">
        <v>0</v>
      </c>
      <c r="AK129" s="158">
        <v>0.6</v>
      </c>
      <c r="AL129" s="139">
        <v>0</v>
      </c>
      <c r="AM129" s="158">
        <v>0.6</v>
      </c>
      <c r="AN129" s="139">
        <v>0</v>
      </c>
      <c r="AO129" s="158">
        <v>0.6</v>
      </c>
      <c r="AP129" s="139">
        <v>0</v>
      </c>
      <c r="AQ129" s="158">
        <v>0.6</v>
      </c>
      <c r="AR129" s="99"/>
      <c r="AS129" s="139"/>
      <c r="AT129" s="158"/>
      <c r="AU129" s="504"/>
      <c r="AV129" s="17"/>
      <c r="AW129" s="17"/>
      <c r="AX129" s="17"/>
      <c r="AY129" s="27"/>
      <c r="AZ129" s="22"/>
      <c r="BB129"/>
    </row>
    <row r="130" spans="2:54" ht="15.95" customHeight="1" x14ac:dyDescent="0.25">
      <c r="B130" s="297"/>
      <c r="C130" s="184"/>
      <c r="D130" s="184"/>
      <c r="E130" s="185"/>
      <c r="F130" s="185"/>
      <c r="G130" s="185"/>
      <c r="H130" s="185"/>
      <c r="I130" s="344"/>
      <c r="J130" s="335"/>
      <c r="K130" s="335"/>
      <c r="L130" s="335"/>
      <c r="M130" s="185"/>
      <c r="N130" s="185"/>
      <c r="O130" s="185"/>
      <c r="P130" s="344"/>
      <c r="Q130" s="335"/>
      <c r="R130" s="335"/>
      <c r="S130" s="335"/>
      <c r="T130" s="185"/>
      <c r="U130" s="185"/>
      <c r="V130" s="185"/>
      <c r="W130" s="344"/>
      <c r="X130" s="335"/>
      <c r="Y130" s="335"/>
      <c r="Z130" s="335"/>
      <c r="AA130" s="343"/>
      <c r="AB130" s="343"/>
      <c r="AC130" s="343"/>
      <c r="AD130" s="185"/>
      <c r="AE130" s="185"/>
      <c r="AF130" s="186"/>
      <c r="AG130" s="174"/>
      <c r="AH130" s="185"/>
      <c r="AI130" s="187"/>
      <c r="AJ130" s="185"/>
      <c r="AK130" s="187"/>
      <c r="AL130" s="185"/>
      <c r="AM130" s="187"/>
      <c r="AN130" s="185"/>
      <c r="AO130" s="187"/>
      <c r="AP130" s="185"/>
      <c r="AQ130" s="188"/>
      <c r="AR130" s="185"/>
      <c r="AS130" s="185"/>
      <c r="AT130" s="188"/>
      <c r="AU130" s="504"/>
      <c r="AV130" s="17"/>
      <c r="AW130" s="17"/>
      <c r="AX130" s="17"/>
      <c r="AY130" s="27"/>
      <c r="AZ130" s="22"/>
      <c r="BB130"/>
    </row>
    <row r="131" spans="2:54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2">
        <v>20</v>
      </c>
      <c r="H131" s="535">
        <v>40</v>
      </c>
      <c r="I131" s="452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52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52">
        <v>30</v>
      </c>
      <c r="X131" s="437">
        <v>0</v>
      </c>
      <c r="Y131" s="437">
        <v>1</v>
      </c>
      <c r="Z131" s="437">
        <v>2</v>
      </c>
      <c r="AA131" s="488">
        <f t="shared" si="16"/>
        <v>40</v>
      </c>
      <c r="AB131" s="492">
        <v>1</v>
      </c>
      <c r="AC131" s="492">
        <v>2</v>
      </c>
      <c r="AD131" s="119" t="s">
        <v>162</v>
      </c>
      <c r="AE131" s="119"/>
      <c r="AF131" s="117">
        <f t="shared" ref="AF131:AG134" si="17">AH131+AJ131+AL131+AN131+AP131</f>
        <v>1</v>
      </c>
      <c r="AG131" s="49">
        <f t="shared" si="17"/>
        <v>2</v>
      </c>
      <c r="AH131" s="119">
        <v>0.2</v>
      </c>
      <c r="AI131" s="120">
        <v>0.4</v>
      </c>
      <c r="AJ131" s="119">
        <v>0.2</v>
      </c>
      <c r="AK131" s="120">
        <v>0.4</v>
      </c>
      <c r="AL131" s="119">
        <v>0.2</v>
      </c>
      <c r="AM131" s="120">
        <v>0.4</v>
      </c>
      <c r="AN131" s="119">
        <v>0.2</v>
      </c>
      <c r="AO131" s="120">
        <v>0.4</v>
      </c>
      <c r="AP131" s="119">
        <v>0.2</v>
      </c>
      <c r="AQ131" s="120">
        <v>0.4</v>
      </c>
      <c r="AR131" s="69"/>
      <c r="AS131" s="119"/>
      <c r="AT131" s="120"/>
      <c r="AU131" s="504"/>
      <c r="AV131" s="17"/>
      <c r="AW131" s="17"/>
      <c r="AX131" s="17"/>
      <c r="AY131" s="27"/>
      <c r="AZ131" s="22"/>
      <c r="BB131"/>
    </row>
    <row r="132" spans="2:54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2">
        <v>20</v>
      </c>
      <c r="H132" s="535">
        <v>40</v>
      </c>
      <c r="I132" s="452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52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52">
        <v>21</v>
      </c>
      <c r="X132" s="437">
        <v>0</v>
      </c>
      <c r="Y132" s="437">
        <v>1</v>
      </c>
      <c r="Z132" s="437">
        <v>2</v>
      </c>
      <c r="AA132" s="488">
        <f t="shared" si="16"/>
        <v>40</v>
      </c>
      <c r="AB132" s="492">
        <v>1</v>
      </c>
      <c r="AC132" s="492">
        <v>2</v>
      </c>
      <c r="AD132" s="119" t="s">
        <v>162</v>
      </c>
      <c r="AE132" s="119"/>
      <c r="AF132" s="117">
        <f t="shared" si="17"/>
        <v>1</v>
      </c>
      <c r="AG132" s="49">
        <f t="shared" si="17"/>
        <v>2</v>
      </c>
      <c r="AH132" s="119">
        <v>0.2</v>
      </c>
      <c r="AI132" s="120">
        <v>0.4</v>
      </c>
      <c r="AJ132" s="119">
        <v>0.2</v>
      </c>
      <c r="AK132" s="120">
        <v>0.4</v>
      </c>
      <c r="AL132" s="119">
        <v>0.2</v>
      </c>
      <c r="AM132" s="120">
        <v>0.4</v>
      </c>
      <c r="AN132" s="119">
        <v>0.2</v>
      </c>
      <c r="AO132" s="120">
        <v>0.4</v>
      </c>
      <c r="AP132" s="119">
        <v>0.2</v>
      </c>
      <c r="AQ132" s="120">
        <v>0.4</v>
      </c>
      <c r="AR132" s="69"/>
      <c r="AS132" s="119"/>
      <c r="AT132" s="120"/>
      <c r="AU132" s="504"/>
      <c r="AV132" s="17"/>
      <c r="AW132" s="17"/>
      <c r="AX132" s="17"/>
      <c r="AY132" s="27"/>
      <c r="AZ132" s="22"/>
      <c r="BB132"/>
    </row>
    <row r="133" spans="2:54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5">
        <v>40</v>
      </c>
      <c r="I133" s="452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52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52">
        <v>40</v>
      </c>
      <c r="X133" s="437">
        <v>0</v>
      </c>
      <c r="Y133" s="437">
        <v>2</v>
      </c>
      <c r="Z133" s="437">
        <v>4</v>
      </c>
      <c r="AA133" s="488">
        <f t="shared" si="16"/>
        <v>60</v>
      </c>
      <c r="AB133" s="492">
        <v>2</v>
      </c>
      <c r="AC133" s="492">
        <v>4</v>
      </c>
      <c r="AD133" s="119" t="s">
        <v>162</v>
      </c>
      <c r="AE133" s="119" t="s">
        <v>161</v>
      </c>
      <c r="AF133" s="117">
        <f t="shared" si="17"/>
        <v>2</v>
      </c>
      <c r="AG133" s="49">
        <f t="shared" si="17"/>
        <v>4</v>
      </c>
      <c r="AH133" s="119">
        <v>0.4</v>
      </c>
      <c r="AI133" s="120">
        <v>0.8</v>
      </c>
      <c r="AJ133" s="119">
        <v>0.4</v>
      </c>
      <c r="AK133" s="120">
        <v>0.8</v>
      </c>
      <c r="AL133" s="119">
        <v>0.4</v>
      </c>
      <c r="AM133" s="120">
        <v>0.8</v>
      </c>
      <c r="AN133" s="119">
        <v>0.4</v>
      </c>
      <c r="AO133" s="120">
        <v>0.8</v>
      </c>
      <c r="AP133" s="119">
        <v>0.4</v>
      </c>
      <c r="AQ133" s="120">
        <v>0.8</v>
      </c>
      <c r="AR133" s="69">
        <v>12</v>
      </c>
      <c r="AS133" s="100"/>
      <c r="AT133" s="101"/>
      <c r="AU133" s="371"/>
      <c r="AV133" s="230"/>
      <c r="AW133" s="17"/>
      <c r="AX133" s="17"/>
      <c r="AY133" s="27"/>
      <c r="AZ133" s="22"/>
      <c r="BB133"/>
    </row>
    <row r="134" spans="2:54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2">
        <v>20</v>
      </c>
      <c r="H134" s="535">
        <v>40</v>
      </c>
      <c r="I134" s="452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52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52">
        <v>19</v>
      </c>
      <c r="X134" s="437">
        <v>1</v>
      </c>
      <c r="Y134" s="437">
        <v>2</v>
      </c>
      <c r="Z134" s="437">
        <v>0</v>
      </c>
      <c r="AA134" s="488">
        <v>40</v>
      </c>
      <c r="AB134" s="492">
        <v>2</v>
      </c>
      <c r="AC134" s="492">
        <v>0</v>
      </c>
      <c r="AD134" s="119" t="s">
        <v>162</v>
      </c>
      <c r="AE134" s="119" t="s">
        <v>161</v>
      </c>
      <c r="AF134" s="48">
        <f t="shared" si="17"/>
        <v>2</v>
      </c>
      <c r="AG134" s="49">
        <f t="shared" si="17"/>
        <v>0</v>
      </c>
      <c r="AH134" s="139">
        <v>0.4</v>
      </c>
      <c r="AI134" s="158">
        <v>0</v>
      </c>
      <c r="AJ134" s="139">
        <v>0.4</v>
      </c>
      <c r="AK134" s="158">
        <v>0</v>
      </c>
      <c r="AL134" s="139">
        <v>0.4</v>
      </c>
      <c r="AM134" s="158">
        <v>0</v>
      </c>
      <c r="AN134" s="139">
        <v>0.4</v>
      </c>
      <c r="AO134" s="159">
        <v>0</v>
      </c>
      <c r="AP134" s="139">
        <v>0.4</v>
      </c>
      <c r="AQ134" s="158">
        <v>0</v>
      </c>
      <c r="AR134" s="69"/>
      <c r="AS134" s="139"/>
      <c r="AT134" s="158"/>
      <c r="AU134" s="504"/>
      <c r="AV134" s="17"/>
      <c r="AW134" s="17"/>
      <c r="AX134" s="17"/>
      <c r="AY134" s="27"/>
      <c r="AZ134" s="22"/>
      <c r="BB134"/>
    </row>
    <row r="135" spans="2:54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2">
        <v>20</v>
      </c>
      <c r="H135" s="180">
        <v>30</v>
      </c>
      <c r="I135" s="108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108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108">
        <v>32</v>
      </c>
      <c r="X135" s="76">
        <v>0</v>
      </c>
      <c r="Y135" s="76">
        <v>1</v>
      </c>
      <c r="Z135" s="76">
        <v>1</v>
      </c>
      <c r="AA135" s="491">
        <v>40</v>
      </c>
      <c r="AB135" s="491">
        <v>1</v>
      </c>
      <c r="AC135" s="491">
        <v>1</v>
      </c>
      <c r="AD135" s="98"/>
      <c r="AE135" s="98"/>
      <c r="AF135" s="100">
        <v>1</v>
      </c>
      <c r="AG135" s="101">
        <v>1</v>
      </c>
      <c r="AH135" s="98"/>
      <c r="AI135" s="99"/>
      <c r="AJ135" s="100"/>
      <c r="AK135" s="101"/>
      <c r="AL135" s="100"/>
      <c r="AM135" s="101"/>
      <c r="AN135" s="100"/>
      <c r="AO135" s="101"/>
      <c r="AP135" s="100"/>
      <c r="AQ135" s="101"/>
      <c r="AR135" s="69"/>
      <c r="AS135" s="100"/>
      <c r="AT135" s="101"/>
      <c r="AU135" s="504"/>
      <c r="AV135" s="17"/>
      <c r="AW135" s="17"/>
      <c r="AX135" s="17"/>
      <c r="AY135" s="27"/>
      <c r="AZ135" s="22"/>
      <c r="BB135"/>
    </row>
    <row r="136" spans="2:54" ht="15.95" customHeight="1" x14ac:dyDescent="0.25">
      <c r="B136" s="298"/>
      <c r="C136" s="86"/>
      <c r="D136" s="179"/>
      <c r="E136" s="312"/>
      <c r="F136" s="312"/>
      <c r="G136" s="312"/>
      <c r="H136" s="132"/>
      <c r="I136" s="134"/>
      <c r="J136" s="200"/>
      <c r="K136" s="200"/>
      <c r="L136" s="200"/>
      <c r="M136" s="132"/>
      <c r="N136" s="132"/>
      <c r="O136" s="132"/>
      <c r="P136" s="134"/>
      <c r="Q136" s="200"/>
      <c r="R136" s="200"/>
      <c r="S136" s="200"/>
      <c r="T136" s="132"/>
      <c r="U136" s="132"/>
      <c r="V136" s="132"/>
      <c r="W136" s="134"/>
      <c r="X136" s="200"/>
      <c r="Y136" s="200"/>
      <c r="Z136" s="200"/>
      <c r="AA136" s="612"/>
      <c r="AB136" s="612"/>
      <c r="AC136" s="612"/>
      <c r="AD136" s="132"/>
      <c r="AE136" s="132"/>
      <c r="AF136" s="133"/>
      <c r="AG136" s="133"/>
      <c r="AH136" s="132"/>
      <c r="AI136" s="132"/>
      <c r="AJ136" s="133"/>
      <c r="AK136" s="133"/>
      <c r="AL136" s="133"/>
      <c r="AM136" s="133"/>
      <c r="AN136" s="133"/>
      <c r="AO136" s="133"/>
      <c r="AP136" s="133"/>
      <c r="AQ136" s="101"/>
      <c r="AR136" s="185"/>
      <c r="AS136" s="133"/>
      <c r="AT136" s="101"/>
      <c r="AU136" s="504"/>
      <c r="AV136" s="17"/>
      <c r="AW136" s="17"/>
      <c r="AX136" s="17"/>
      <c r="AY136" s="27"/>
      <c r="AZ136" s="22"/>
      <c r="BB136"/>
    </row>
    <row r="137" spans="2:54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134"/>
      <c r="J137" s="200"/>
      <c r="K137" s="200"/>
      <c r="L137" s="200"/>
      <c r="M137" s="132"/>
      <c r="N137" s="132"/>
      <c r="O137" s="132"/>
      <c r="P137" s="134"/>
      <c r="Q137" s="200"/>
      <c r="R137" s="200"/>
      <c r="S137" s="200"/>
      <c r="T137" s="132"/>
      <c r="U137" s="132"/>
      <c r="V137" s="132"/>
      <c r="W137" s="134"/>
      <c r="X137" s="200"/>
      <c r="Y137" s="200"/>
      <c r="Z137" s="200"/>
      <c r="AA137" s="612"/>
      <c r="AB137" s="612"/>
      <c r="AC137" s="612"/>
      <c r="AD137" s="132"/>
      <c r="AE137" s="132"/>
      <c r="AF137" s="441"/>
      <c r="AG137" s="179"/>
      <c r="AH137" s="76"/>
      <c r="AI137" s="77"/>
      <c r="AJ137" s="76"/>
      <c r="AK137" s="77"/>
      <c r="AL137" s="76"/>
      <c r="AM137" s="77"/>
      <c r="AN137" s="76"/>
      <c r="AO137" s="77"/>
      <c r="AP137" s="76"/>
      <c r="AQ137" s="77"/>
      <c r="AR137" s="81"/>
      <c r="AS137" s="76"/>
      <c r="AT137" s="77"/>
      <c r="AU137" s="506"/>
      <c r="AV137" s="17"/>
      <c r="AW137" s="17"/>
      <c r="AX137" s="17"/>
      <c r="AY137" s="27"/>
      <c r="AZ137" s="22"/>
      <c r="BB137"/>
    </row>
    <row r="138" spans="2:54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134"/>
      <c r="J138" s="200"/>
      <c r="K138" s="200"/>
      <c r="L138" s="200"/>
      <c r="M138" s="132"/>
      <c r="N138" s="132"/>
      <c r="O138" s="132"/>
      <c r="P138" s="134"/>
      <c r="Q138" s="200"/>
      <c r="R138" s="200"/>
      <c r="S138" s="200"/>
      <c r="T138" s="132"/>
      <c r="U138" s="132"/>
      <c r="V138" s="132"/>
      <c r="W138" s="134"/>
      <c r="X138" s="200"/>
      <c r="Y138" s="200"/>
      <c r="Z138" s="200"/>
      <c r="AA138" s="612"/>
      <c r="AB138" s="612"/>
      <c r="AC138" s="612"/>
      <c r="AD138" s="132"/>
      <c r="AE138" s="132"/>
      <c r="AF138" s="134"/>
      <c r="AG138" s="179"/>
      <c r="AH138" s="438"/>
      <c r="AI138" s="498"/>
      <c r="AJ138" s="438"/>
      <c r="AK138" s="498"/>
      <c r="AL138" s="438"/>
      <c r="AM138" s="498"/>
      <c r="AN138" s="438"/>
      <c r="AO138" s="498"/>
      <c r="AP138" s="438"/>
      <c r="AQ138" s="498"/>
      <c r="AR138" s="499"/>
      <c r="AS138" s="438"/>
      <c r="AT138" s="498"/>
      <c r="AU138" s="506"/>
      <c r="AV138" s="17"/>
      <c r="AW138" s="17"/>
      <c r="AX138" s="17"/>
      <c r="AY138" s="27"/>
      <c r="AZ138" s="22"/>
      <c r="BB138"/>
    </row>
    <row r="139" spans="2:54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108">
        <v>82</v>
      </c>
      <c r="J139" s="76"/>
      <c r="K139" s="76"/>
      <c r="L139" s="76"/>
      <c r="M139" s="98">
        <v>75</v>
      </c>
      <c r="N139" s="98"/>
      <c r="O139" s="98"/>
      <c r="P139" s="108">
        <v>93</v>
      </c>
      <c r="Q139" s="76">
        <v>20</v>
      </c>
      <c r="R139" s="76"/>
      <c r="S139" s="76"/>
      <c r="T139" s="98">
        <v>75</v>
      </c>
      <c r="U139" s="98"/>
      <c r="V139" s="98"/>
      <c r="W139" s="108">
        <f>29+10+8+43</f>
        <v>90</v>
      </c>
      <c r="X139" s="76"/>
      <c r="Y139" s="76"/>
      <c r="Z139" s="76"/>
      <c r="AA139" s="491">
        <v>90</v>
      </c>
      <c r="AB139" s="491"/>
      <c r="AC139" s="491"/>
      <c r="AD139" s="98"/>
      <c r="AE139" s="438"/>
      <c r="AF139" s="509"/>
      <c r="AG139" s="510"/>
      <c r="AH139" s="438"/>
      <c r="AI139" s="498"/>
      <c r="AJ139" s="438"/>
      <c r="AK139" s="498"/>
      <c r="AL139" s="438"/>
      <c r="AM139" s="498"/>
      <c r="AN139" s="438"/>
      <c r="AO139" s="498"/>
      <c r="AP139" s="438"/>
      <c r="AQ139" s="498"/>
      <c r="AR139" s="499"/>
      <c r="AS139" s="438"/>
      <c r="AT139" s="498"/>
      <c r="AU139" s="506"/>
      <c r="AV139" s="17"/>
      <c r="AW139" s="17"/>
      <c r="AX139" s="17"/>
      <c r="AY139" s="27"/>
      <c r="AZ139" s="22"/>
      <c r="BB139"/>
    </row>
    <row r="140" spans="2:54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53">
        <v>72</v>
      </c>
      <c r="J140" s="438"/>
      <c r="K140" s="438"/>
      <c r="L140" s="438"/>
      <c r="M140" s="222">
        <v>95</v>
      </c>
      <c r="N140" s="222"/>
      <c r="O140" s="222"/>
      <c r="P140" s="453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53">
        <f>49+3+5+14</f>
        <v>71</v>
      </c>
      <c r="X140" s="438"/>
      <c r="Y140" s="438"/>
      <c r="Z140" s="438"/>
      <c r="AA140" s="493">
        <v>90</v>
      </c>
      <c r="AB140" s="493"/>
      <c r="AC140" s="493"/>
      <c r="AD140" s="222"/>
      <c r="AE140" s="438"/>
      <c r="AF140" s="509"/>
      <c r="AG140" s="510"/>
      <c r="AH140" s="438"/>
      <c r="AI140" s="498"/>
      <c r="AJ140" s="438"/>
      <c r="AK140" s="498"/>
      <c r="AL140" s="438"/>
      <c r="AM140" s="498"/>
      <c r="AN140" s="438"/>
      <c r="AO140" s="498"/>
      <c r="AP140" s="438"/>
      <c r="AQ140" s="498"/>
      <c r="AR140" s="499"/>
      <c r="AS140" s="438"/>
      <c r="AT140" s="498"/>
      <c r="AU140" s="506"/>
      <c r="AV140" s="17"/>
      <c r="AW140" s="17"/>
      <c r="AX140" s="17"/>
      <c r="AY140" s="27"/>
      <c r="AZ140" s="22"/>
      <c r="BB140"/>
    </row>
    <row r="141" spans="2:54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6"/>
      <c r="I141" s="453"/>
      <c r="J141" s="438"/>
      <c r="K141" s="438"/>
      <c r="L141" s="438"/>
      <c r="M141" s="222"/>
      <c r="N141" s="222"/>
      <c r="O141" s="222"/>
      <c r="P141" s="591"/>
      <c r="Q141" s="438"/>
      <c r="R141" s="438"/>
      <c r="S141" s="438"/>
      <c r="T141" s="222"/>
      <c r="U141" s="222"/>
      <c r="V141" s="222"/>
      <c r="W141" s="453"/>
      <c r="X141" s="438"/>
      <c r="Y141" s="438"/>
      <c r="Z141" s="438"/>
      <c r="AA141" s="493"/>
      <c r="AB141" s="493"/>
      <c r="AC141" s="493"/>
      <c r="AD141" s="222"/>
      <c r="AE141" s="423"/>
      <c r="AF141" s="495"/>
      <c r="AG141" s="496"/>
      <c r="AH141" s="423"/>
      <c r="AI141" s="497"/>
      <c r="AJ141" s="423"/>
      <c r="AK141" s="497"/>
      <c r="AL141" s="423"/>
      <c r="AM141" s="497"/>
      <c r="AN141" s="423"/>
      <c r="AO141" s="497"/>
      <c r="AP141" s="423"/>
      <c r="AQ141" s="497"/>
      <c r="AR141" s="309"/>
      <c r="AS141" s="222"/>
      <c r="AT141" s="223"/>
      <c r="AU141" s="230"/>
      <c r="AV141" s="17"/>
      <c r="AW141" s="17"/>
      <c r="AX141" s="17"/>
      <c r="AY141" s="27"/>
      <c r="AZ141" s="22"/>
      <c r="BB141"/>
    </row>
    <row r="142" spans="2:54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6"/>
      <c r="I142" s="453"/>
      <c r="J142" s="438"/>
      <c r="K142" s="438"/>
      <c r="L142" s="438"/>
      <c r="M142" s="222"/>
      <c r="N142" s="222"/>
      <c r="O142" s="222"/>
      <c r="P142" s="591"/>
      <c r="Q142" s="438"/>
      <c r="R142" s="438"/>
      <c r="S142" s="438"/>
      <c r="T142" s="222"/>
      <c r="U142" s="222"/>
      <c r="V142" s="222"/>
      <c r="W142" s="453"/>
      <c r="X142" s="438"/>
      <c r="Y142" s="438"/>
      <c r="Z142" s="438"/>
      <c r="AA142" s="493"/>
      <c r="AB142" s="493"/>
      <c r="AC142" s="493"/>
      <c r="AD142" s="222"/>
      <c r="AE142" s="423"/>
      <c r="AF142" s="495"/>
      <c r="AG142" s="496"/>
      <c r="AH142" s="423"/>
      <c r="AI142" s="497"/>
      <c r="AJ142" s="423"/>
      <c r="AK142" s="497"/>
      <c r="AL142" s="423"/>
      <c r="AM142" s="497"/>
      <c r="AN142" s="423"/>
      <c r="AO142" s="497"/>
      <c r="AP142" s="423"/>
      <c r="AQ142" s="497"/>
      <c r="AR142" s="309"/>
      <c r="AS142" s="222"/>
      <c r="AT142" s="223"/>
      <c r="AU142" s="230"/>
      <c r="AV142" s="17"/>
      <c r="AW142" s="17"/>
      <c r="AX142" s="17"/>
      <c r="AY142" s="27"/>
      <c r="AZ142" s="22"/>
      <c r="BB142"/>
    </row>
    <row r="143" spans="2:54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7">
        <v>16</v>
      </c>
      <c r="I143" s="454">
        <v>12</v>
      </c>
      <c r="J143" s="439"/>
      <c r="K143" s="439"/>
      <c r="L143" s="439"/>
      <c r="M143" s="224">
        <v>16</v>
      </c>
      <c r="N143" s="224"/>
      <c r="O143" s="224"/>
      <c r="P143" s="592"/>
      <c r="Q143" s="439"/>
      <c r="R143" s="439"/>
      <c r="S143" s="439"/>
      <c r="T143" s="224">
        <v>16</v>
      </c>
      <c r="U143" s="224"/>
      <c r="V143" s="224"/>
      <c r="W143" s="454"/>
      <c r="X143" s="439"/>
      <c r="Y143" s="439"/>
      <c r="Z143" s="439"/>
      <c r="AA143" s="613"/>
      <c r="AB143" s="613"/>
      <c r="AC143" s="613"/>
      <c r="AD143" s="224"/>
      <c r="AE143" s="224"/>
      <c r="AF143" s="182"/>
      <c r="AG143" s="183"/>
      <c r="AH143" s="224"/>
      <c r="AI143" s="225"/>
      <c r="AJ143" s="224"/>
      <c r="AK143" s="225"/>
      <c r="AL143" s="224"/>
      <c r="AM143" s="225"/>
      <c r="AN143" s="224"/>
      <c r="AO143" s="225"/>
      <c r="AP143" s="224"/>
      <c r="AQ143" s="225"/>
      <c r="AR143" s="310"/>
      <c r="AS143" s="224"/>
      <c r="AT143" s="225"/>
      <c r="AU143" s="504"/>
      <c r="AV143" s="17"/>
      <c r="AW143" s="17"/>
      <c r="AX143" s="17"/>
      <c r="AY143" s="27"/>
      <c r="AZ143" s="22"/>
      <c r="BB143"/>
    </row>
    <row r="144" spans="2:54" ht="15.95" customHeight="1" x14ac:dyDescent="0.25">
      <c r="B144" s="295"/>
      <c r="C144" s="23"/>
      <c r="D144" s="177" t="s">
        <v>233</v>
      </c>
      <c r="E144" s="201"/>
      <c r="F144" s="201"/>
      <c r="G144" s="201"/>
      <c r="H144" s="538">
        <f>SUM(H139:H143)</f>
        <v>222</v>
      </c>
      <c r="I144" s="311">
        <f>SUM(I139:I143)</f>
        <v>166</v>
      </c>
      <c r="J144" s="440"/>
      <c r="K144" s="440"/>
      <c r="L144" s="440"/>
      <c r="M144" s="538">
        <f>SUM(M139:M143)</f>
        <v>186</v>
      </c>
      <c r="N144" s="538"/>
      <c r="O144" s="538"/>
      <c r="P144" s="311"/>
      <c r="Q144" s="440"/>
      <c r="R144" s="311"/>
      <c r="S144" s="311"/>
      <c r="T144" s="394"/>
      <c r="U144" s="440"/>
      <c r="V144" s="440"/>
      <c r="W144" s="311"/>
      <c r="X144" s="440"/>
      <c r="Y144" s="440"/>
      <c r="Z144" s="440"/>
      <c r="AA144" s="614"/>
      <c r="AB144" s="614"/>
      <c r="AC144" s="614"/>
      <c r="AD144" s="402"/>
      <c r="AE144" s="402"/>
      <c r="AF144" s="17"/>
      <c r="AG144" s="22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504"/>
      <c r="AV144" s="20"/>
      <c r="AW144" s="20"/>
      <c r="AX144" s="20"/>
      <c r="AY144" s="24"/>
      <c r="AZ144" s="25"/>
      <c r="BB144"/>
    </row>
    <row r="145" spans="2:54" ht="15.95" customHeight="1" x14ac:dyDescent="0.25">
      <c r="B145" s="295"/>
      <c r="C145" s="23"/>
      <c r="D145" s="177"/>
      <c r="E145" s="201"/>
      <c r="F145" s="201"/>
      <c r="G145" s="201"/>
      <c r="H145" s="311"/>
      <c r="I145" s="587"/>
      <c r="J145" s="251"/>
      <c r="K145" s="274"/>
      <c r="L145" s="274"/>
      <c r="M145" s="394"/>
      <c r="N145" s="394"/>
      <c r="O145" s="394"/>
      <c r="P145" s="311"/>
      <c r="Q145" s="440"/>
      <c r="R145" s="311"/>
      <c r="S145" s="311"/>
      <c r="T145" s="394"/>
      <c r="U145" s="440"/>
      <c r="V145" s="440"/>
      <c r="W145" s="311"/>
      <c r="X145" s="440"/>
      <c r="Y145" s="440"/>
      <c r="Z145" s="440"/>
      <c r="AA145" s="614"/>
      <c r="AB145" s="614"/>
      <c r="AC145" s="614"/>
      <c r="AD145" s="402"/>
      <c r="AE145" s="402"/>
      <c r="AF145" s="17"/>
      <c r="AG145" s="22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30"/>
      <c r="AV145" s="20"/>
      <c r="AW145" s="20"/>
      <c r="AX145" s="20"/>
      <c r="AY145" s="24"/>
      <c r="AZ145" s="25"/>
      <c r="BB145"/>
    </row>
    <row r="146" spans="2:54" ht="18" customHeight="1" x14ac:dyDescent="0.25">
      <c r="B146" s="295"/>
      <c r="C146" s="23"/>
      <c r="D146" s="177"/>
      <c r="E146" s="201"/>
      <c r="F146" s="201"/>
      <c r="G146" s="201"/>
      <c r="H146" s="191"/>
      <c r="I146" s="588"/>
      <c r="J146" s="251"/>
      <c r="K146" s="274"/>
      <c r="L146" s="274"/>
      <c r="M146" s="394"/>
      <c r="N146" s="394"/>
      <c r="O146" s="394"/>
      <c r="P146" s="311"/>
      <c r="Q146" s="440"/>
      <c r="R146" s="311"/>
      <c r="S146" s="311"/>
      <c r="T146" s="394"/>
      <c r="U146" s="440"/>
      <c r="V146" s="440"/>
      <c r="W146" s="311"/>
      <c r="X146" s="440"/>
      <c r="Y146" s="440"/>
      <c r="Z146" s="440"/>
      <c r="AA146" s="614"/>
      <c r="AB146" s="614"/>
      <c r="AC146" s="614"/>
      <c r="AD146" s="23"/>
      <c r="AE146" s="23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507"/>
      <c r="AV146" s="17"/>
      <c r="AW146" s="20"/>
      <c r="AX146" s="20"/>
      <c r="AY146" s="20"/>
      <c r="AZ146" s="20"/>
      <c r="BA146" s="24"/>
      <c r="BB146" s="25"/>
    </row>
    <row r="147" spans="2:54" ht="24" customHeight="1" x14ac:dyDescent="0.25">
      <c r="B147" s="560" t="s">
        <v>96</v>
      </c>
      <c r="M147" s="395"/>
      <c r="N147" s="395"/>
      <c r="O147" s="395"/>
      <c r="T147" s="395"/>
      <c r="U147" s="441"/>
      <c r="V147" s="441"/>
      <c r="W147" s="455"/>
      <c r="X147" s="441"/>
      <c r="Y147" s="441"/>
      <c r="Z147" s="441"/>
      <c r="AV147" s="17"/>
    </row>
    <row r="148" spans="2:5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20"/>
      <c r="I148" s="583"/>
      <c r="J148" s="236"/>
      <c r="K148" s="259" t="s">
        <v>299</v>
      </c>
      <c r="L148" s="280"/>
      <c r="M148" s="539"/>
      <c r="N148" s="539" t="s">
        <v>248</v>
      </c>
      <c r="O148" s="539"/>
      <c r="P148" s="568"/>
      <c r="Q148" s="461"/>
      <c r="R148" s="474" t="s">
        <v>276</v>
      </c>
      <c r="S148" s="463"/>
      <c r="T148" s="569"/>
      <c r="U148" s="569" t="s">
        <v>278</v>
      </c>
      <c r="V148" s="569"/>
      <c r="W148" s="568" t="s">
        <v>308</v>
      </c>
      <c r="X148" s="473"/>
      <c r="Y148" s="462" t="s">
        <v>307</v>
      </c>
      <c r="Z148" s="463"/>
      <c r="AA148" s="600" t="s">
        <v>309</v>
      </c>
      <c r="AB148" s="601"/>
      <c r="AC148" s="601"/>
      <c r="AD148" s="147" t="s">
        <v>243</v>
      </c>
      <c r="AE148" s="148" t="s">
        <v>243</v>
      </c>
      <c r="AF148" s="7" t="s">
        <v>4</v>
      </c>
      <c r="AG148" s="8"/>
      <c r="AH148" s="136"/>
      <c r="AO148" s="153"/>
      <c r="AP148" s="1"/>
      <c r="AU148" s="504"/>
      <c r="AZ148"/>
      <c r="BA148" s="1"/>
      <c r="BB148"/>
    </row>
    <row r="149" spans="2:5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1" t="s">
        <v>249</v>
      </c>
      <c r="I149" s="584" t="s">
        <v>250</v>
      </c>
      <c r="J149" s="542" t="s">
        <v>245</v>
      </c>
      <c r="K149" s="542" t="s">
        <v>243</v>
      </c>
      <c r="L149" s="541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70" t="s">
        <v>249</v>
      </c>
      <c r="U149" s="570" t="s">
        <v>243</v>
      </c>
      <c r="V149" s="570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602" t="s">
        <v>310</v>
      </c>
      <c r="AB149" s="602" t="s">
        <v>243</v>
      </c>
      <c r="AC149" s="602" t="s">
        <v>244</v>
      </c>
      <c r="AD149" s="194" t="s">
        <v>101</v>
      </c>
      <c r="AE149" s="194" t="s">
        <v>102</v>
      </c>
      <c r="AF149" s="10" t="s">
        <v>9</v>
      </c>
      <c r="AG149" s="11" t="s">
        <v>10</v>
      </c>
      <c r="AO149" s="153"/>
      <c r="AP149" s="1"/>
      <c r="AU149" s="504"/>
      <c r="AZ149"/>
      <c r="BA149" s="1"/>
      <c r="BB149"/>
    </row>
    <row r="150" spans="2:5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1" t="s">
        <v>241</v>
      </c>
      <c r="H150" s="121">
        <v>60</v>
      </c>
      <c r="I150" s="456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56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62">
        <v>66</v>
      </c>
      <c r="X150" s="442">
        <v>2</v>
      </c>
      <c r="Y150" s="442">
        <v>1</v>
      </c>
      <c r="Z150" s="442">
        <v>0</v>
      </c>
      <c r="AA150" s="491">
        <v>70</v>
      </c>
      <c r="AB150" s="615">
        <v>1</v>
      </c>
      <c r="AC150" s="615">
        <v>0</v>
      </c>
      <c r="AD150" s="145" t="s">
        <v>148</v>
      </c>
      <c r="AE150" s="145"/>
      <c r="AF150" s="122">
        <v>1</v>
      </c>
      <c r="AG150" s="123">
        <v>0</v>
      </c>
      <c r="AH150" s="232"/>
      <c r="AO150" s="153"/>
      <c r="AP150" s="1"/>
      <c r="AU150" s="504"/>
      <c r="AZ150"/>
      <c r="BA150" s="1"/>
      <c r="BB150"/>
    </row>
    <row r="151" spans="2:5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2">
        <v>20</v>
      </c>
      <c r="H151" s="129">
        <v>60</v>
      </c>
      <c r="I151" s="457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457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69</v>
      </c>
      <c r="X151" s="190">
        <v>4</v>
      </c>
      <c r="Y151" s="190">
        <v>1</v>
      </c>
      <c r="Z151" s="190">
        <v>3</v>
      </c>
      <c r="AA151" s="616">
        <f>AC151*G151</f>
        <v>80</v>
      </c>
      <c r="AB151" s="616">
        <v>1</v>
      </c>
      <c r="AC151" s="500">
        <v>4</v>
      </c>
      <c r="AD151" s="146" t="s">
        <v>148</v>
      </c>
      <c r="AE151" s="146"/>
      <c r="AF151" s="130">
        <v>1</v>
      </c>
      <c r="AG151" s="131">
        <v>4</v>
      </c>
      <c r="AH151" s="232"/>
      <c r="AO151" s="153"/>
      <c r="AP151" s="1"/>
      <c r="AU151" s="504"/>
      <c r="AZ151"/>
      <c r="BA151" s="1"/>
      <c r="BB151"/>
    </row>
    <row r="152" spans="2:5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2">
        <v>20</v>
      </c>
      <c r="H152" s="129">
        <v>60</v>
      </c>
      <c r="I152" s="457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457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616">
        <f t="shared" ref="AA152:AA153" si="18">AC152*G152</f>
        <v>80</v>
      </c>
      <c r="AB152" s="616">
        <v>1</v>
      </c>
      <c r="AC152" s="616">
        <v>4</v>
      </c>
      <c r="AD152" s="146" t="s">
        <v>148</v>
      </c>
      <c r="AE152" s="146"/>
      <c r="AF152" s="130">
        <v>1</v>
      </c>
      <c r="AG152" s="131">
        <v>4</v>
      </c>
      <c r="AH152" s="233"/>
      <c r="AO152" s="153"/>
      <c r="AP152" s="1"/>
      <c r="AU152" s="504"/>
      <c r="AZ152"/>
      <c r="BA152" s="1"/>
      <c r="BB152"/>
    </row>
    <row r="153" spans="2:5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2">
        <v>20</v>
      </c>
      <c r="H153" s="129">
        <v>60</v>
      </c>
      <c r="I153" s="457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457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130">
        <v>3</v>
      </c>
      <c r="AA153" s="616">
        <f t="shared" si="18"/>
        <v>80</v>
      </c>
      <c r="AB153" s="616">
        <v>1</v>
      </c>
      <c r="AC153" s="500">
        <v>4</v>
      </c>
      <c r="AD153" s="146" t="s">
        <v>148</v>
      </c>
      <c r="AE153" s="146"/>
      <c r="AF153" s="130">
        <v>1</v>
      </c>
      <c r="AG153" s="131">
        <v>4</v>
      </c>
      <c r="AH153" s="232"/>
      <c r="AO153" s="153"/>
      <c r="AP153" s="1"/>
      <c r="AU153" s="504"/>
      <c r="AZ153"/>
      <c r="BA153" s="1"/>
      <c r="BB153"/>
    </row>
    <row r="154" spans="2:54" ht="15.95" customHeight="1" x14ac:dyDescent="0.25">
      <c r="B154" s="298"/>
      <c r="C154" s="86"/>
      <c r="D154" s="86"/>
      <c r="E154" s="209"/>
      <c r="F154" s="209"/>
      <c r="G154" s="81"/>
      <c r="H154" s="185"/>
      <c r="I154" s="344"/>
      <c r="J154" s="335"/>
      <c r="K154" s="335"/>
      <c r="L154" s="335"/>
      <c r="M154" s="185"/>
      <c r="N154" s="185"/>
      <c r="O154" s="185"/>
      <c r="P154" s="344"/>
      <c r="Q154" s="335"/>
      <c r="R154" s="335"/>
      <c r="S154" s="335"/>
      <c r="T154" s="185"/>
      <c r="U154" s="185"/>
      <c r="V154" s="185"/>
      <c r="W154" s="344"/>
      <c r="X154" s="335"/>
      <c r="Y154" s="335"/>
      <c r="Z154" s="335"/>
      <c r="AA154" s="343"/>
      <c r="AB154" s="343"/>
      <c r="AC154" s="343"/>
      <c r="AD154" s="185"/>
      <c r="AE154" s="185"/>
      <c r="AF154" s="186"/>
      <c r="AG154" s="186"/>
      <c r="AH154" s="232"/>
      <c r="AO154" s="153"/>
      <c r="AP154" s="1"/>
      <c r="AU154" s="504"/>
      <c r="AZ154"/>
      <c r="BA154" s="1"/>
      <c r="BB154"/>
    </row>
    <row r="155" spans="2:5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3" t="s">
        <v>241</v>
      </c>
      <c r="H155" s="87">
        <v>20</v>
      </c>
      <c r="I155" s="96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96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9">
        <v>12</v>
      </c>
      <c r="X155" s="68">
        <v>12</v>
      </c>
      <c r="Y155" s="68">
        <v>1</v>
      </c>
      <c r="Z155" s="68">
        <v>0</v>
      </c>
      <c r="AA155" s="154">
        <v>20</v>
      </c>
      <c r="AB155" s="154">
        <v>1</v>
      </c>
      <c r="AC155" s="154">
        <v>0</v>
      </c>
      <c r="AD155" s="80"/>
      <c r="AE155" s="80" t="s">
        <v>149</v>
      </c>
      <c r="AF155" s="96">
        <v>1</v>
      </c>
      <c r="AG155" s="97">
        <v>0</v>
      </c>
      <c r="AH155" s="232"/>
      <c r="AO155" s="153"/>
      <c r="AP155" s="1"/>
      <c r="AU155" s="504"/>
      <c r="AZ155"/>
      <c r="BA155" s="1"/>
      <c r="BB155"/>
    </row>
    <row r="156" spans="2:5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2">
        <v>20</v>
      </c>
      <c r="H156" s="129">
        <v>30</v>
      </c>
      <c r="I156" s="457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457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30">
        <v>8</v>
      </c>
      <c r="X156" s="146">
        <v>8</v>
      </c>
      <c r="Y156" s="146">
        <v>1</v>
      </c>
      <c r="Z156" s="146">
        <v>1</v>
      </c>
      <c r="AA156" s="616">
        <f>AC156*G156</f>
        <v>20</v>
      </c>
      <c r="AB156" s="616">
        <v>1</v>
      </c>
      <c r="AC156" s="616">
        <v>1</v>
      </c>
      <c r="AD156" s="190"/>
      <c r="AE156" s="80" t="s">
        <v>149</v>
      </c>
      <c r="AF156" s="96">
        <v>1</v>
      </c>
      <c r="AG156" s="97">
        <v>1</v>
      </c>
      <c r="AH156" s="232"/>
      <c r="AO156" s="153"/>
      <c r="AP156" s="1"/>
      <c r="AU156" s="504"/>
      <c r="AZ156"/>
      <c r="BA156" s="1"/>
      <c r="BB156"/>
    </row>
    <row r="157" spans="2:5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2">
        <v>20</v>
      </c>
      <c r="H157" s="129">
        <v>20</v>
      </c>
      <c r="I157" s="457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457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30">
        <v>17</v>
      </c>
      <c r="X157" s="146">
        <v>17</v>
      </c>
      <c r="Y157" s="146">
        <v>1</v>
      </c>
      <c r="Z157" s="146">
        <v>1</v>
      </c>
      <c r="AA157" s="616">
        <f t="shared" ref="AA157:AA163" si="19">AC157*G157</f>
        <v>20</v>
      </c>
      <c r="AB157" s="616">
        <v>1</v>
      </c>
      <c r="AC157" s="636">
        <v>1</v>
      </c>
      <c r="AD157" s="190"/>
      <c r="AE157" s="80" t="s">
        <v>149</v>
      </c>
      <c r="AF157" s="96">
        <v>1</v>
      </c>
      <c r="AG157" s="97">
        <v>1</v>
      </c>
      <c r="AH157" s="232"/>
      <c r="AO157" s="153"/>
      <c r="AP157" s="1"/>
      <c r="AU157" s="504"/>
      <c r="AZ157"/>
      <c r="BA157" s="1"/>
      <c r="BB157"/>
    </row>
    <row r="158" spans="2:5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2">
        <v>20</v>
      </c>
      <c r="H158" s="129">
        <v>20</v>
      </c>
      <c r="I158" s="457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457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30">
        <v>7</v>
      </c>
      <c r="X158" s="146">
        <v>7</v>
      </c>
      <c r="Y158" s="146">
        <v>1</v>
      </c>
      <c r="Z158" s="146">
        <v>1</v>
      </c>
      <c r="AA158" s="616">
        <f t="shared" si="19"/>
        <v>20</v>
      </c>
      <c r="AB158" s="616">
        <v>1</v>
      </c>
      <c r="AC158" s="616">
        <v>1</v>
      </c>
      <c r="AD158" s="190"/>
      <c r="AE158" s="80" t="s">
        <v>149</v>
      </c>
      <c r="AF158" s="96">
        <v>1</v>
      </c>
      <c r="AG158" s="97">
        <v>1</v>
      </c>
      <c r="AH158" s="232"/>
      <c r="AO158" s="153"/>
      <c r="AP158" s="1"/>
      <c r="AU158" s="504"/>
      <c r="AZ158"/>
      <c r="BA158" s="1"/>
      <c r="BB158"/>
    </row>
    <row r="159" spans="2:54" ht="15.95" customHeight="1" x14ac:dyDescent="0.2">
      <c r="B159" s="290"/>
      <c r="C159" s="52"/>
      <c r="D159" s="53"/>
      <c r="E159" s="196"/>
      <c r="F159" s="196"/>
      <c r="G159" s="95"/>
      <c r="H159" s="124"/>
      <c r="I159" s="458"/>
      <c r="J159" s="443"/>
      <c r="K159" s="443"/>
      <c r="L159" s="443"/>
      <c r="M159" s="124"/>
      <c r="N159" s="124"/>
      <c r="O159" s="124"/>
      <c r="P159" s="458"/>
      <c r="Q159" s="443"/>
      <c r="R159" s="443"/>
      <c r="S159" s="443"/>
      <c r="T159" s="124"/>
      <c r="U159" s="124"/>
      <c r="V159" s="124"/>
      <c r="W159" s="458"/>
      <c r="X159" s="443"/>
      <c r="Y159" s="443"/>
      <c r="Z159" s="443"/>
      <c r="AA159" s="617"/>
      <c r="AB159" s="617"/>
      <c r="AC159" s="617"/>
      <c r="AD159" s="306"/>
      <c r="AE159" s="306"/>
      <c r="AF159" s="125"/>
      <c r="AG159" s="125"/>
      <c r="AH159" s="232"/>
      <c r="AO159" s="153"/>
      <c r="AP159" s="1"/>
      <c r="AU159" s="504"/>
      <c r="AZ159"/>
      <c r="BA159" s="1"/>
      <c r="BB159"/>
    </row>
    <row r="160" spans="2:5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2">
        <v>20</v>
      </c>
      <c r="H160" s="87">
        <v>20</v>
      </c>
      <c r="I160" s="96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96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96">
        <v>12</v>
      </c>
      <c r="X160" s="80">
        <v>4</v>
      </c>
      <c r="Y160" s="80">
        <v>1</v>
      </c>
      <c r="Z160" s="80">
        <v>1</v>
      </c>
      <c r="AA160" s="616">
        <f t="shared" si="19"/>
        <v>20</v>
      </c>
      <c r="AB160" s="154">
        <v>1</v>
      </c>
      <c r="AC160" s="154">
        <v>1</v>
      </c>
      <c r="AD160" s="68"/>
      <c r="AE160" s="68" t="s">
        <v>150</v>
      </c>
      <c r="AF160" s="89">
        <v>1</v>
      </c>
      <c r="AG160" s="90">
        <v>1</v>
      </c>
      <c r="AH160" s="232"/>
      <c r="AO160" s="153"/>
      <c r="AP160" s="1"/>
      <c r="AU160" s="504"/>
      <c r="AZ160"/>
      <c r="BA160" s="1"/>
      <c r="BB160"/>
    </row>
    <row r="161" spans="2:54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2">
        <v>20</v>
      </c>
      <c r="H161" s="87">
        <v>20</v>
      </c>
      <c r="I161" s="96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96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96">
        <v>22</v>
      </c>
      <c r="X161" s="80">
        <v>14</v>
      </c>
      <c r="Y161" s="80">
        <v>1</v>
      </c>
      <c r="Z161" s="80">
        <v>2</v>
      </c>
      <c r="AA161" s="616">
        <f t="shared" si="19"/>
        <v>40</v>
      </c>
      <c r="AB161" s="154">
        <v>1</v>
      </c>
      <c r="AC161" s="154">
        <v>2</v>
      </c>
      <c r="AD161" s="68"/>
      <c r="AE161" s="68" t="s">
        <v>150</v>
      </c>
      <c r="AF161" s="89">
        <v>1</v>
      </c>
      <c r="AG161" s="90">
        <v>2</v>
      </c>
      <c r="AH161" s="232"/>
      <c r="AO161" s="153"/>
      <c r="AP161" s="1"/>
      <c r="AU161" s="504"/>
      <c r="AZ161"/>
      <c r="BA161" s="1"/>
      <c r="BB161"/>
    </row>
    <row r="162" spans="2:54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2">
        <v>20</v>
      </c>
      <c r="H162" s="87">
        <v>20</v>
      </c>
      <c r="I162" s="96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96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96">
        <v>13</v>
      </c>
      <c r="X162" s="80">
        <v>7</v>
      </c>
      <c r="Y162" s="80">
        <v>1</v>
      </c>
      <c r="Z162" s="80">
        <v>1</v>
      </c>
      <c r="AA162" s="616">
        <f t="shared" si="19"/>
        <v>20</v>
      </c>
      <c r="AB162" s="154">
        <v>1</v>
      </c>
      <c r="AC162" s="154">
        <v>1</v>
      </c>
      <c r="AD162" s="68"/>
      <c r="AE162" s="68" t="s">
        <v>150</v>
      </c>
      <c r="AF162" s="89">
        <v>1</v>
      </c>
      <c r="AG162" s="90">
        <v>1</v>
      </c>
      <c r="AH162" s="232"/>
      <c r="AO162" s="153"/>
      <c r="AP162" s="1"/>
      <c r="AU162" s="504"/>
      <c r="AZ162"/>
      <c r="BA162" s="1"/>
      <c r="BB162"/>
    </row>
    <row r="163" spans="2:54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2">
        <v>20</v>
      </c>
      <c r="H163" s="87">
        <v>20</v>
      </c>
      <c r="I163" s="96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96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96">
        <v>13</v>
      </c>
      <c r="X163" s="80">
        <v>7</v>
      </c>
      <c r="Y163" s="80">
        <v>1</v>
      </c>
      <c r="Z163" s="527">
        <v>1</v>
      </c>
      <c r="AA163" s="616">
        <f t="shared" si="19"/>
        <v>20</v>
      </c>
      <c r="AB163" s="154">
        <v>1</v>
      </c>
      <c r="AC163" s="634">
        <v>1</v>
      </c>
      <c r="AD163" s="68"/>
      <c r="AE163" s="68" t="s">
        <v>150</v>
      </c>
      <c r="AF163" s="89">
        <v>1</v>
      </c>
      <c r="AG163" s="90">
        <v>1</v>
      </c>
      <c r="AH163" s="232"/>
      <c r="AO163" s="153"/>
      <c r="AP163" s="1"/>
      <c r="AU163" s="504"/>
      <c r="AZ163"/>
      <c r="BA163" s="1"/>
      <c r="BB163"/>
    </row>
    <row r="164" spans="2:54" ht="15" x14ac:dyDescent="0.25">
      <c r="B164" s="298"/>
      <c r="C164" s="86"/>
      <c r="D164" s="86"/>
      <c r="E164" s="132"/>
      <c r="F164" s="132"/>
      <c r="G164" s="81"/>
      <c r="H164" s="185"/>
      <c r="I164" s="344"/>
      <c r="J164" s="335"/>
      <c r="K164" s="335"/>
      <c r="L164" s="335"/>
      <c r="M164" s="185"/>
      <c r="N164" s="185"/>
      <c r="O164" s="185"/>
      <c r="P164" s="344"/>
      <c r="Q164" s="335"/>
      <c r="R164" s="335"/>
      <c r="S164" s="335"/>
      <c r="T164" s="185"/>
      <c r="U164" s="185"/>
      <c r="V164" s="335"/>
      <c r="W164" s="344"/>
      <c r="X164" s="335"/>
      <c r="Y164" s="335"/>
      <c r="Z164" s="335"/>
      <c r="AA164" s="343"/>
      <c r="AB164" s="343"/>
      <c r="AC164" s="343"/>
      <c r="AD164" s="185"/>
      <c r="AE164" s="185"/>
      <c r="AF164" s="186"/>
      <c r="AG164" s="186"/>
      <c r="AH164" s="232"/>
      <c r="AO164" s="153"/>
      <c r="AP164" s="1"/>
      <c r="AU164" s="504"/>
      <c r="AZ164"/>
      <c r="BA164" s="1"/>
      <c r="BB164"/>
    </row>
    <row r="165" spans="2:54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2">
        <v>20</v>
      </c>
      <c r="H165" s="87">
        <v>40</v>
      </c>
      <c r="I165" s="96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96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9">
        <v>57</v>
      </c>
      <c r="X165" s="68">
        <v>4</v>
      </c>
      <c r="Y165" s="68">
        <v>1</v>
      </c>
      <c r="Z165" s="68">
        <v>3</v>
      </c>
      <c r="AA165" s="616">
        <f t="shared" ref="AA165:AA174" si="20">AC165*G165</f>
        <v>60</v>
      </c>
      <c r="AB165" s="154">
        <v>1</v>
      </c>
      <c r="AC165" s="154">
        <v>3</v>
      </c>
      <c r="AD165" s="80" t="s">
        <v>151</v>
      </c>
      <c r="AE165" s="80"/>
      <c r="AF165" s="96">
        <v>1</v>
      </c>
      <c r="AG165" s="97">
        <v>3</v>
      </c>
      <c r="AH165" s="232"/>
      <c r="AO165" s="153"/>
      <c r="AP165" s="1"/>
      <c r="AU165" s="504"/>
      <c r="AZ165"/>
      <c r="BA165" s="1"/>
      <c r="BB165"/>
    </row>
    <row r="166" spans="2:54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2">
        <v>20</v>
      </c>
      <c r="H166" s="87">
        <v>40</v>
      </c>
      <c r="I166" s="96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96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9">
        <v>54</v>
      </c>
      <c r="X166" s="68">
        <v>11</v>
      </c>
      <c r="Y166" s="68">
        <v>1</v>
      </c>
      <c r="Z166" s="68">
        <v>3</v>
      </c>
      <c r="AA166" s="616">
        <f t="shared" si="20"/>
        <v>60</v>
      </c>
      <c r="AB166" s="154">
        <v>1</v>
      </c>
      <c r="AC166" s="154">
        <v>3</v>
      </c>
      <c r="AD166" s="80" t="s">
        <v>151</v>
      </c>
      <c r="AE166" s="95"/>
      <c r="AF166" s="96">
        <v>1</v>
      </c>
      <c r="AG166" s="97">
        <v>3</v>
      </c>
      <c r="AH166" s="232"/>
      <c r="AO166" s="153"/>
      <c r="AP166" s="1"/>
      <c r="AU166" s="504"/>
      <c r="AZ166"/>
      <c r="BA166" s="1"/>
      <c r="BB166"/>
    </row>
    <row r="167" spans="2:54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2">
        <v>20</v>
      </c>
      <c r="H167" s="87">
        <v>40</v>
      </c>
      <c r="I167" s="96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96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9">
        <v>57</v>
      </c>
      <c r="X167" s="68">
        <v>3</v>
      </c>
      <c r="Y167" s="68">
        <v>1</v>
      </c>
      <c r="Z167" s="68">
        <v>3</v>
      </c>
      <c r="AA167" s="616">
        <f t="shared" si="20"/>
        <v>60</v>
      </c>
      <c r="AB167" s="154">
        <v>1</v>
      </c>
      <c r="AC167" s="154">
        <v>3</v>
      </c>
      <c r="AD167" s="80" t="s">
        <v>151</v>
      </c>
      <c r="AE167" s="95"/>
      <c r="AF167" s="96">
        <v>1</v>
      </c>
      <c r="AG167" s="97">
        <v>3</v>
      </c>
      <c r="AH167" s="232"/>
      <c r="AO167" s="153"/>
      <c r="AP167" s="1"/>
      <c r="AU167" s="504"/>
      <c r="AZ167"/>
      <c r="BA167" s="1"/>
      <c r="BB167"/>
    </row>
    <row r="168" spans="2:54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2">
        <v>20</v>
      </c>
      <c r="H168" s="87">
        <v>40</v>
      </c>
      <c r="I168" s="96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96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9">
        <v>61</v>
      </c>
      <c r="X168" s="68">
        <v>5</v>
      </c>
      <c r="Y168" s="68">
        <v>1</v>
      </c>
      <c r="Z168" s="68">
        <v>3</v>
      </c>
      <c r="AA168" s="616">
        <f t="shared" si="20"/>
        <v>60</v>
      </c>
      <c r="AB168" s="154">
        <v>1</v>
      </c>
      <c r="AC168" s="154">
        <v>3</v>
      </c>
      <c r="AD168" s="80" t="s">
        <v>151</v>
      </c>
      <c r="AE168" s="95"/>
      <c r="AF168" s="96">
        <v>1</v>
      </c>
      <c r="AG168" s="526">
        <v>3</v>
      </c>
      <c r="AH168" s="232"/>
      <c r="AO168" s="153"/>
      <c r="AP168" s="1"/>
      <c r="AU168" s="504"/>
      <c r="AZ168"/>
      <c r="BA168" s="1"/>
      <c r="BB168"/>
    </row>
    <row r="169" spans="2:54" x14ac:dyDescent="0.2">
      <c r="B169" s="290"/>
      <c r="C169" s="52"/>
      <c r="D169" s="53"/>
      <c r="E169" s="196"/>
      <c r="F169" s="196"/>
      <c r="G169" s="95"/>
      <c r="H169" s="124"/>
      <c r="I169" s="458"/>
      <c r="J169" s="443"/>
      <c r="K169" s="443"/>
      <c r="L169" s="443"/>
      <c r="M169" s="124"/>
      <c r="N169" s="124"/>
      <c r="O169" s="124"/>
      <c r="P169" s="458"/>
      <c r="Q169" s="443"/>
      <c r="R169" s="443"/>
      <c r="S169" s="443"/>
      <c r="T169" s="124"/>
      <c r="U169" s="124"/>
      <c r="V169" s="124"/>
      <c r="W169" s="458"/>
      <c r="X169" s="443"/>
      <c r="Y169" s="443"/>
      <c r="Z169" s="443"/>
      <c r="AA169" s="617"/>
      <c r="AB169" s="617"/>
      <c r="AC169" s="617"/>
      <c r="AD169" s="306"/>
      <c r="AE169" s="306"/>
      <c r="AF169" s="125"/>
      <c r="AG169" s="125"/>
      <c r="AH169" s="232"/>
      <c r="AO169" s="153"/>
      <c r="AP169" s="1"/>
      <c r="AU169" s="504"/>
      <c r="AZ169"/>
      <c r="BA169" s="1"/>
      <c r="BB169"/>
    </row>
    <row r="170" spans="2:54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2">
        <v>20</v>
      </c>
      <c r="H170" s="87">
        <v>40</v>
      </c>
      <c r="I170" s="96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96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16">
        <f t="shared" si="20"/>
        <v>60</v>
      </c>
      <c r="AB170" s="154">
        <v>1</v>
      </c>
      <c r="AC170" s="154">
        <v>3</v>
      </c>
      <c r="AD170" s="68" t="s">
        <v>152</v>
      </c>
      <c r="AE170" s="68"/>
      <c r="AF170" s="89">
        <v>1</v>
      </c>
      <c r="AG170" s="470">
        <v>3</v>
      </c>
      <c r="AH170" s="232"/>
      <c r="AO170" s="153"/>
      <c r="AP170" s="1"/>
      <c r="AU170" s="504"/>
      <c r="AZ170"/>
      <c r="BA170" s="1"/>
      <c r="BB170"/>
    </row>
    <row r="171" spans="2:54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2">
        <v>20</v>
      </c>
      <c r="H171" s="87">
        <v>40</v>
      </c>
      <c r="I171" s="96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96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61</v>
      </c>
      <c r="X171" s="80">
        <v>14</v>
      </c>
      <c r="Y171" s="80">
        <v>1</v>
      </c>
      <c r="Z171" s="469">
        <v>4</v>
      </c>
      <c r="AA171" s="616">
        <f t="shared" si="20"/>
        <v>80</v>
      </c>
      <c r="AB171" s="154">
        <v>1</v>
      </c>
      <c r="AC171" s="481">
        <v>4</v>
      </c>
      <c r="AD171" s="68" t="s">
        <v>152</v>
      </c>
      <c r="AE171" s="68"/>
      <c r="AF171" s="89">
        <v>1</v>
      </c>
      <c r="AG171" s="470">
        <v>4</v>
      </c>
      <c r="AH171" s="232"/>
      <c r="AI171" s="626"/>
      <c r="AO171" s="153"/>
      <c r="AP171" s="1"/>
      <c r="AU171" s="504"/>
      <c r="AZ171"/>
      <c r="BA171" s="1"/>
      <c r="BB171"/>
    </row>
    <row r="172" spans="2:54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2">
        <v>20</v>
      </c>
      <c r="H172" s="87">
        <v>40</v>
      </c>
      <c r="I172" s="96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96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89">
        <v>2</v>
      </c>
      <c r="AA172" s="616">
        <f t="shared" si="20"/>
        <v>60</v>
      </c>
      <c r="AB172" s="154">
        <v>1</v>
      </c>
      <c r="AC172" s="481">
        <v>3</v>
      </c>
      <c r="AD172" s="68" t="s">
        <v>152</v>
      </c>
      <c r="AE172" s="68"/>
      <c r="AF172" s="89">
        <v>1</v>
      </c>
      <c r="AG172" s="90">
        <v>3</v>
      </c>
      <c r="AH172" s="232"/>
      <c r="AO172" s="153"/>
      <c r="AP172" s="1"/>
      <c r="AU172" s="504"/>
      <c r="AZ172"/>
      <c r="BA172" s="1"/>
      <c r="BB172"/>
    </row>
    <row r="173" spans="2:54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2">
        <v>20</v>
      </c>
      <c r="H173" s="87">
        <v>40</v>
      </c>
      <c r="I173" s="96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96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96">
        <v>53</v>
      </c>
      <c r="X173" s="80">
        <v>10</v>
      </c>
      <c r="Y173" s="80">
        <v>1</v>
      </c>
      <c r="Z173" s="80">
        <v>3</v>
      </c>
      <c r="AA173" s="616">
        <f t="shared" si="20"/>
        <v>60</v>
      </c>
      <c r="AB173" s="154">
        <v>1</v>
      </c>
      <c r="AC173" s="154">
        <v>3</v>
      </c>
      <c r="AD173" s="68" t="s">
        <v>152</v>
      </c>
      <c r="AE173" s="68"/>
      <c r="AF173" s="89">
        <v>1</v>
      </c>
      <c r="AG173" s="470">
        <v>3</v>
      </c>
      <c r="AH173" s="232"/>
      <c r="AO173" s="153"/>
      <c r="AP173" s="1"/>
      <c r="AU173" s="504"/>
      <c r="AZ173"/>
      <c r="BA173" s="1"/>
      <c r="BB173"/>
    </row>
    <row r="174" spans="2:54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2">
        <v>20</v>
      </c>
      <c r="H174" s="87">
        <v>40</v>
      </c>
      <c r="I174" s="96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96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89">
        <v>2</v>
      </c>
      <c r="AA174" s="616">
        <f t="shared" si="20"/>
        <v>60</v>
      </c>
      <c r="AB174" s="154">
        <v>1</v>
      </c>
      <c r="AC174" s="481">
        <v>3</v>
      </c>
      <c r="AD174" s="68" t="s">
        <v>152</v>
      </c>
      <c r="AE174" s="68"/>
      <c r="AF174" s="89">
        <v>1</v>
      </c>
      <c r="AG174" s="90">
        <v>3</v>
      </c>
      <c r="AH174" s="232"/>
      <c r="AO174" s="153"/>
      <c r="AP174" s="1"/>
      <c r="AU174" s="504"/>
      <c r="AZ174"/>
      <c r="BA174" s="1"/>
      <c r="BB174"/>
    </row>
    <row r="175" spans="2:54" x14ac:dyDescent="0.2">
      <c r="B175" s="290"/>
      <c r="C175" s="52"/>
      <c r="D175" s="53"/>
      <c r="E175" s="196"/>
      <c r="F175" s="196"/>
      <c r="G175" s="95"/>
      <c r="H175" s="124"/>
      <c r="I175" s="458"/>
      <c r="J175" s="443"/>
      <c r="K175" s="443"/>
      <c r="L175" s="443"/>
      <c r="M175" s="124"/>
      <c r="N175" s="124"/>
      <c r="O175" s="124"/>
      <c r="P175" s="458"/>
      <c r="Q175" s="443"/>
      <c r="R175" s="443"/>
      <c r="S175" s="443"/>
      <c r="T175" s="124"/>
      <c r="U175" s="124"/>
      <c r="V175" s="124"/>
      <c r="W175" s="458"/>
      <c r="X175" s="443"/>
      <c r="Y175" s="443"/>
      <c r="Z175" s="443"/>
      <c r="AA175" s="617"/>
      <c r="AB175" s="617"/>
      <c r="AC175" s="617"/>
      <c r="AD175" s="306"/>
      <c r="AE175" s="306"/>
      <c r="AF175" s="125"/>
      <c r="AG175" s="125"/>
      <c r="AH175" s="232"/>
      <c r="AO175" s="153"/>
      <c r="AP175" s="1"/>
      <c r="AU175" s="504"/>
      <c r="AZ175"/>
      <c r="BA175" s="1"/>
      <c r="BB175"/>
    </row>
    <row r="176" spans="2:54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2">
        <v>20</v>
      </c>
      <c r="H176" s="87">
        <v>40</v>
      </c>
      <c r="I176" s="96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96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9">
        <v>33</v>
      </c>
      <c r="X176" s="68">
        <v>1</v>
      </c>
      <c r="Y176" s="68">
        <v>1</v>
      </c>
      <c r="Z176" s="68">
        <v>2</v>
      </c>
      <c r="AA176" s="616">
        <f t="shared" ref="AA176:AA201" si="21">AC176*G176</f>
        <v>40</v>
      </c>
      <c r="AB176" s="154">
        <v>1</v>
      </c>
      <c r="AC176" s="154">
        <v>2</v>
      </c>
      <c r="AD176" s="80" t="s">
        <v>153</v>
      </c>
      <c r="AE176" s="80"/>
      <c r="AF176" s="96">
        <v>1</v>
      </c>
      <c r="AG176" s="97">
        <v>2</v>
      </c>
      <c r="AH176" s="232"/>
      <c r="AO176" s="153"/>
      <c r="AP176" s="1"/>
      <c r="AU176" s="504"/>
      <c r="AZ176"/>
      <c r="BA176" s="1"/>
      <c r="BB176"/>
    </row>
    <row r="177" spans="2:54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2">
        <v>20</v>
      </c>
      <c r="H177" s="87">
        <v>40</v>
      </c>
      <c r="I177" s="96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57</v>
      </c>
      <c r="X177" s="68">
        <v>13</v>
      </c>
      <c r="Y177" s="68">
        <v>1</v>
      </c>
      <c r="Z177" s="469">
        <v>3</v>
      </c>
      <c r="AA177" s="616">
        <f t="shared" si="21"/>
        <v>60</v>
      </c>
      <c r="AB177" s="154">
        <v>1</v>
      </c>
      <c r="AC177" s="481">
        <v>3</v>
      </c>
      <c r="AD177" s="80" t="s">
        <v>153</v>
      </c>
      <c r="AE177" s="95"/>
      <c r="AF177" s="96">
        <v>1</v>
      </c>
      <c r="AG177" s="470">
        <v>3</v>
      </c>
      <c r="AH177" s="232"/>
      <c r="AO177" s="153"/>
      <c r="AP177" s="1"/>
      <c r="AU177" s="504"/>
      <c r="AZ177"/>
      <c r="BA177" s="1"/>
      <c r="BB177"/>
    </row>
    <row r="178" spans="2:54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2">
        <v>20</v>
      </c>
      <c r="H178" s="87">
        <v>40</v>
      </c>
      <c r="I178" s="96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49</v>
      </c>
      <c r="X178" s="68">
        <v>6</v>
      </c>
      <c r="Y178" s="68">
        <v>1</v>
      </c>
      <c r="Z178" s="89">
        <v>2</v>
      </c>
      <c r="AA178" s="616">
        <f t="shared" si="21"/>
        <v>60</v>
      </c>
      <c r="AB178" s="154">
        <v>1</v>
      </c>
      <c r="AC178" s="481">
        <v>3</v>
      </c>
      <c r="AD178" s="80" t="s">
        <v>153</v>
      </c>
      <c r="AE178" s="95"/>
      <c r="AF178" s="96">
        <v>1</v>
      </c>
      <c r="AG178" s="97">
        <v>3</v>
      </c>
      <c r="AH178" s="232"/>
      <c r="AO178" s="153"/>
      <c r="AP178" s="1"/>
      <c r="AU178" s="504"/>
      <c r="AZ178"/>
      <c r="BA178" s="1"/>
      <c r="BB178"/>
    </row>
    <row r="179" spans="2:54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2">
        <v>20</v>
      </c>
      <c r="H179" s="87">
        <v>40</v>
      </c>
      <c r="I179" s="96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96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9">
        <v>30</v>
      </c>
      <c r="X179" s="68">
        <v>8</v>
      </c>
      <c r="Y179" s="68">
        <v>1</v>
      </c>
      <c r="Z179" s="68">
        <v>2</v>
      </c>
      <c r="AA179" s="616">
        <f t="shared" si="21"/>
        <v>40</v>
      </c>
      <c r="AB179" s="154">
        <v>1</v>
      </c>
      <c r="AC179" s="154">
        <v>2</v>
      </c>
      <c r="AD179" s="80" t="s">
        <v>153</v>
      </c>
      <c r="AE179" s="95"/>
      <c r="AF179" s="96">
        <v>1</v>
      </c>
      <c r="AG179" s="90">
        <v>2</v>
      </c>
      <c r="AH179" s="232"/>
      <c r="AO179" s="153"/>
      <c r="AP179" s="1"/>
      <c r="AU179" s="504"/>
      <c r="AZ179"/>
      <c r="BA179" s="1"/>
      <c r="BB179"/>
    </row>
    <row r="180" spans="2:54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2">
        <v>20</v>
      </c>
      <c r="H180" s="87">
        <v>40</v>
      </c>
      <c r="I180" s="96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596"/>
      <c r="X180" s="580"/>
      <c r="Y180" s="580"/>
      <c r="Z180" s="580"/>
      <c r="AA180" s="618"/>
      <c r="AB180" s="618"/>
      <c r="AC180" s="618"/>
      <c r="AH180" s="232"/>
      <c r="AO180" s="153"/>
      <c r="AP180" s="1"/>
      <c r="AU180" s="504"/>
      <c r="AZ180"/>
      <c r="BA180" s="1"/>
      <c r="BB180"/>
    </row>
    <row r="181" spans="2:54" ht="18" x14ac:dyDescent="0.25">
      <c r="B181" s="291"/>
      <c r="C181" s="56"/>
      <c r="D181" s="56" t="s">
        <v>213</v>
      </c>
      <c r="E181" s="98">
        <v>2</v>
      </c>
      <c r="F181" s="98">
        <v>2</v>
      </c>
      <c r="G181" s="472">
        <v>20</v>
      </c>
      <c r="H181" s="185"/>
      <c r="I181" s="344"/>
      <c r="J181" s="335"/>
      <c r="K181" s="335"/>
      <c r="L181" s="335"/>
      <c r="M181" s="185"/>
      <c r="N181" s="185"/>
      <c r="O181" s="185"/>
      <c r="P181" s="174"/>
      <c r="Q181" s="187"/>
      <c r="R181" s="335"/>
      <c r="S181" s="335"/>
      <c r="T181" s="68">
        <v>40</v>
      </c>
      <c r="U181" s="68">
        <v>1</v>
      </c>
      <c r="V181" s="412">
        <v>2</v>
      </c>
      <c r="W181" s="469">
        <v>66</v>
      </c>
      <c r="X181" s="68">
        <v>8</v>
      </c>
      <c r="Y181" s="68">
        <v>1</v>
      </c>
      <c r="Z181" s="469">
        <v>3</v>
      </c>
      <c r="AA181" s="620">
        <f t="shared" si="21"/>
        <v>60</v>
      </c>
      <c r="AB181" s="154">
        <v>1</v>
      </c>
      <c r="AC181" s="481">
        <v>3</v>
      </c>
      <c r="AD181" s="80" t="s">
        <v>153</v>
      </c>
      <c r="AE181" s="95"/>
      <c r="AF181" s="96">
        <v>1</v>
      </c>
      <c r="AG181" s="470">
        <v>2</v>
      </c>
      <c r="AH181" s="232"/>
      <c r="AI181" s="627"/>
      <c r="AO181" s="153"/>
      <c r="AP181" s="1"/>
      <c r="AU181" s="504"/>
      <c r="AZ181"/>
      <c r="BA181" s="1"/>
      <c r="BB181"/>
    </row>
    <row r="182" spans="2:54" x14ac:dyDescent="0.2">
      <c r="B182" s="290"/>
      <c r="C182" s="52"/>
      <c r="D182" s="53"/>
      <c r="E182" s="196"/>
      <c r="F182" s="196"/>
      <c r="G182" s="95"/>
      <c r="H182" s="124"/>
      <c r="I182" s="458"/>
      <c r="J182" s="443"/>
      <c r="K182" s="443"/>
      <c r="L182" s="443"/>
      <c r="M182" s="124"/>
      <c r="N182" s="124"/>
      <c r="O182" s="124"/>
      <c r="P182" s="458"/>
      <c r="Q182" s="443"/>
      <c r="R182" s="443"/>
      <c r="S182" s="443"/>
      <c r="T182" s="124"/>
      <c r="U182" s="124"/>
      <c r="V182" s="443"/>
      <c r="W182" s="458"/>
      <c r="X182" s="443"/>
      <c r="Y182" s="443"/>
      <c r="Z182" s="443"/>
      <c r="AA182" s="617"/>
      <c r="AB182" s="617"/>
      <c r="AC182" s="617"/>
      <c r="AD182" s="306"/>
      <c r="AE182" s="306"/>
      <c r="AF182" s="125"/>
      <c r="AG182" s="125"/>
      <c r="AH182" s="232"/>
      <c r="AO182" s="153"/>
      <c r="AP182" s="1"/>
      <c r="AU182" s="504"/>
      <c r="AZ182"/>
      <c r="BA182" s="1"/>
      <c r="BB182"/>
    </row>
    <row r="183" spans="2:54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2">
        <v>20</v>
      </c>
      <c r="H183" s="87">
        <v>40</v>
      </c>
      <c r="I183" s="96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96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16">
        <f t="shared" si="21"/>
        <v>40</v>
      </c>
      <c r="AB183" s="154">
        <v>1</v>
      </c>
      <c r="AC183" s="481">
        <v>2</v>
      </c>
      <c r="AD183" s="68" t="s">
        <v>154</v>
      </c>
      <c r="AE183" s="68"/>
      <c r="AF183" s="89">
        <v>1</v>
      </c>
      <c r="AG183" s="470">
        <v>2</v>
      </c>
      <c r="AH183" s="214"/>
      <c r="AO183" s="153"/>
      <c r="AP183" s="1"/>
      <c r="AU183" s="504"/>
      <c r="AZ183"/>
      <c r="BA183" s="1"/>
      <c r="BB183"/>
    </row>
    <row r="184" spans="2:54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2">
        <v>20</v>
      </c>
      <c r="H184" s="87">
        <v>40</v>
      </c>
      <c r="I184" s="96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96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7"/>
      <c r="X184" s="143"/>
      <c r="Y184" s="143"/>
      <c r="Z184" s="143"/>
      <c r="AA184" s="490"/>
      <c r="AB184" s="490"/>
      <c r="AC184" s="490"/>
      <c r="AD184" s="142"/>
      <c r="AE184" s="142"/>
      <c r="AF184" s="70"/>
      <c r="AG184" s="621"/>
      <c r="AH184" s="232"/>
      <c r="AO184" s="153"/>
      <c r="AP184" s="1"/>
      <c r="AU184" s="504"/>
      <c r="AZ184"/>
      <c r="BA184" s="1"/>
      <c r="BB184"/>
    </row>
    <row r="185" spans="2:54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2">
        <v>20</v>
      </c>
      <c r="H185" s="87">
        <v>40</v>
      </c>
      <c r="I185" s="96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96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89">
        <v>1</v>
      </c>
      <c r="AA185" s="616">
        <f t="shared" si="21"/>
        <v>40</v>
      </c>
      <c r="AB185" s="154">
        <v>1</v>
      </c>
      <c r="AC185" s="481">
        <v>2</v>
      </c>
      <c r="AD185" s="68" t="s">
        <v>154</v>
      </c>
      <c r="AE185" s="68"/>
      <c r="AF185" s="89">
        <v>1</v>
      </c>
      <c r="AG185" s="470">
        <v>2</v>
      </c>
      <c r="AH185" s="232"/>
      <c r="AO185" s="153"/>
      <c r="AP185" s="1"/>
      <c r="AU185" s="504"/>
      <c r="AZ185"/>
      <c r="BA185" s="1"/>
      <c r="BB185"/>
    </row>
    <row r="186" spans="2:54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2">
        <v>20</v>
      </c>
      <c r="H186" s="87">
        <v>20</v>
      </c>
      <c r="I186" s="96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96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16">
        <f t="shared" si="21"/>
        <v>40</v>
      </c>
      <c r="AB186" s="154">
        <v>1</v>
      </c>
      <c r="AC186" s="481">
        <v>2</v>
      </c>
      <c r="AD186" s="68" t="s">
        <v>154</v>
      </c>
      <c r="AE186" s="68"/>
      <c r="AF186" s="89">
        <v>1</v>
      </c>
      <c r="AG186" s="470">
        <v>2</v>
      </c>
      <c r="AH186" s="232"/>
      <c r="AO186" s="153"/>
      <c r="AP186" s="1"/>
      <c r="AU186" s="504"/>
      <c r="AZ186"/>
      <c r="BA186" s="1"/>
      <c r="BB186"/>
    </row>
    <row r="187" spans="2:54" ht="20.25" x14ac:dyDescent="0.3">
      <c r="B187" s="289"/>
      <c r="C187" s="46"/>
      <c r="D187" s="46" t="s">
        <v>207</v>
      </c>
      <c r="E187" s="210">
        <v>2</v>
      </c>
      <c r="F187" s="210">
        <v>2</v>
      </c>
      <c r="G187" s="472">
        <v>20</v>
      </c>
      <c r="H187" s="87">
        <v>40</v>
      </c>
      <c r="I187" s="96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96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16">
        <f t="shared" si="21"/>
        <v>40</v>
      </c>
      <c r="AB187" s="154">
        <v>1</v>
      </c>
      <c r="AC187" s="481">
        <v>2</v>
      </c>
      <c r="AD187" s="68" t="s">
        <v>154</v>
      </c>
      <c r="AE187" s="68"/>
      <c r="AF187" s="89">
        <v>1</v>
      </c>
      <c r="AG187" s="470">
        <v>2</v>
      </c>
      <c r="AH187" s="232"/>
      <c r="AI187" s="628"/>
      <c r="AO187" s="153"/>
      <c r="AP187" s="1"/>
      <c r="AU187" s="504"/>
      <c r="AZ187"/>
      <c r="BA187" s="1"/>
      <c r="BB187"/>
    </row>
    <row r="188" spans="2:54" ht="18" x14ac:dyDescent="0.25">
      <c r="B188" s="293"/>
      <c r="C188" s="91"/>
      <c r="D188" s="476" t="s">
        <v>202</v>
      </c>
      <c r="E188" s="87">
        <v>2</v>
      </c>
      <c r="F188" s="87">
        <v>2</v>
      </c>
      <c r="G188" s="472">
        <v>20</v>
      </c>
      <c r="H188" s="185"/>
      <c r="I188" s="344"/>
      <c r="J188" s="335"/>
      <c r="K188" s="335"/>
      <c r="L188" s="335"/>
      <c r="M188" s="185"/>
      <c r="N188" s="185"/>
      <c r="O188" s="185"/>
      <c r="P188" s="344"/>
      <c r="Q188" s="335"/>
      <c r="R188" s="335"/>
      <c r="S188" s="335"/>
      <c r="T188" s="68">
        <v>40</v>
      </c>
      <c r="U188" s="68">
        <v>1</v>
      </c>
      <c r="V188" s="168">
        <v>2</v>
      </c>
      <c r="W188" s="96">
        <v>15</v>
      </c>
      <c r="X188" s="80">
        <v>3</v>
      </c>
      <c r="Y188" s="80">
        <v>1</v>
      </c>
      <c r="Z188" s="96">
        <v>1</v>
      </c>
      <c r="AA188" s="616">
        <f t="shared" si="21"/>
        <v>40</v>
      </c>
      <c r="AB188" s="154">
        <v>1</v>
      </c>
      <c r="AC188" s="154">
        <v>2</v>
      </c>
      <c r="AD188" s="68" t="s">
        <v>154</v>
      </c>
      <c r="AE188" s="68"/>
      <c r="AF188" s="89">
        <v>1</v>
      </c>
      <c r="AG188" s="90">
        <v>2</v>
      </c>
      <c r="AH188" s="232"/>
      <c r="AI188" s="626"/>
      <c r="AO188" s="153"/>
      <c r="AP188" s="1"/>
      <c r="AU188" s="504"/>
      <c r="AZ188"/>
      <c r="BA188" s="1"/>
      <c r="BB188"/>
    </row>
    <row r="189" spans="2:54" x14ac:dyDescent="0.2">
      <c r="B189" s="290"/>
      <c r="C189" s="52"/>
      <c r="D189" s="53"/>
      <c r="E189" s="196"/>
      <c r="F189" s="196"/>
      <c r="G189" s="95"/>
      <c r="H189" s="124"/>
      <c r="I189" s="458"/>
      <c r="J189" s="443"/>
      <c r="K189" s="443"/>
      <c r="L189" s="443"/>
      <c r="M189" s="124"/>
      <c r="N189" s="124"/>
      <c r="O189" s="124"/>
      <c r="P189" s="458"/>
      <c r="Q189" s="443"/>
      <c r="R189" s="443"/>
      <c r="S189" s="443"/>
      <c r="T189" s="124"/>
      <c r="U189" s="124"/>
      <c r="V189" s="443"/>
      <c r="W189" s="458"/>
      <c r="X189" s="443"/>
      <c r="Y189" s="443"/>
      <c r="Z189" s="443"/>
      <c r="AA189" s="617"/>
      <c r="AB189" s="617"/>
      <c r="AC189" s="617"/>
      <c r="AD189" s="306"/>
      <c r="AE189" s="306"/>
      <c r="AF189" s="125"/>
      <c r="AG189" s="125"/>
      <c r="AH189" s="232"/>
      <c r="AO189" s="153"/>
      <c r="AP189" s="1"/>
      <c r="AU189" s="504"/>
      <c r="AZ189"/>
      <c r="BA189" s="1"/>
      <c r="BB189"/>
    </row>
    <row r="190" spans="2:54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2">
        <v>20</v>
      </c>
      <c r="H190" s="87">
        <v>30</v>
      </c>
      <c r="I190" s="96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96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9">
        <v>20</v>
      </c>
      <c r="X190" s="68">
        <v>0</v>
      </c>
      <c r="Y190" s="68">
        <v>1</v>
      </c>
      <c r="Z190" s="68">
        <v>1</v>
      </c>
      <c r="AA190" s="616">
        <f t="shared" si="21"/>
        <v>40</v>
      </c>
      <c r="AB190" s="154">
        <v>1</v>
      </c>
      <c r="AC190" s="481">
        <v>2</v>
      </c>
      <c r="AD190" s="80" t="s">
        <v>155</v>
      </c>
      <c r="AE190" s="80"/>
      <c r="AF190" s="96">
        <v>1</v>
      </c>
      <c r="AG190" s="470">
        <v>2</v>
      </c>
      <c r="AH190" s="232"/>
      <c r="AO190" s="153"/>
      <c r="AP190" s="1"/>
      <c r="AU190" s="504"/>
      <c r="AZ190"/>
      <c r="BA190" s="1"/>
      <c r="BB190"/>
    </row>
    <row r="191" spans="2:54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2">
        <v>20</v>
      </c>
      <c r="H191" s="87">
        <v>30</v>
      </c>
      <c r="I191" s="96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96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469">
        <v>27</v>
      </c>
      <c r="X191" s="68">
        <v>1</v>
      </c>
      <c r="Y191" s="68">
        <v>1</v>
      </c>
      <c r="Z191" s="469">
        <v>2</v>
      </c>
      <c r="AA191" s="616">
        <f t="shared" si="21"/>
        <v>40</v>
      </c>
      <c r="AB191" s="154">
        <v>1</v>
      </c>
      <c r="AC191" s="481">
        <v>2</v>
      </c>
      <c r="AD191" s="80" t="s">
        <v>155</v>
      </c>
      <c r="AE191" s="80"/>
      <c r="AF191" s="96">
        <v>1</v>
      </c>
      <c r="AG191" s="470">
        <v>2</v>
      </c>
      <c r="AH191" s="232"/>
      <c r="AO191" s="153"/>
      <c r="AP191" s="1"/>
      <c r="AU191" s="504"/>
      <c r="AZ191"/>
      <c r="BA191" s="1"/>
      <c r="BB191"/>
    </row>
    <row r="192" spans="2:54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96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96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9">
        <v>26</v>
      </c>
      <c r="X192" s="68">
        <v>7</v>
      </c>
      <c r="Y192" s="68">
        <v>1</v>
      </c>
      <c r="Z192" s="68">
        <v>2</v>
      </c>
      <c r="AA192" s="616">
        <f t="shared" si="21"/>
        <v>32</v>
      </c>
      <c r="AB192" s="154">
        <v>1</v>
      </c>
      <c r="AC192" s="154">
        <v>2</v>
      </c>
      <c r="AD192" s="80" t="s">
        <v>155</v>
      </c>
      <c r="AE192" s="80"/>
      <c r="AF192" s="96">
        <v>1</v>
      </c>
      <c r="AG192" s="97">
        <v>2</v>
      </c>
      <c r="AH192" s="371"/>
      <c r="AO192" s="153"/>
      <c r="AP192" s="1"/>
      <c r="AU192" s="504"/>
      <c r="AZ192"/>
      <c r="BA192" s="1"/>
      <c r="BB192"/>
    </row>
    <row r="193" spans="2:54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2">
        <v>20</v>
      </c>
      <c r="H193" s="87">
        <v>20</v>
      </c>
      <c r="I193" s="96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96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596"/>
      <c r="X193" s="580"/>
      <c r="Y193" s="580"/>
      <c r="Z193" s="580"/>
      <c r="AA193" s="618"/>
      <c r="AB193" s="618"/>
      <c r="AC193" s="618"/>
      <c r="AH193" s="232"/>
      <c r="AO193" s="153"/>
      <c r="AP193" s="1"/>
      <c r="AU193" s="504"/>
      <c r="AZ193"/>
      <c r="BA193" s="1"/>
      <c r="BB193"/>
    </row>
    <row r="194" spans="2:54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2">
        <v>20</v>
      </c>
      <c r="H194" s="87">
        <v>30</v>
      </c>
      <c r="I194" s="96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469">
        <v>26</v>
      </c>
      <c r="X194" s="68">
        <v>0</v>
      </c>
      <c r="Y194" s="68">
        <v>1</v>
      </c>
      <c r="Z194" s="469">
        <v>2</v>
      </c>
      <c r="AA194" s="616">
        <f t="shared" si="21"/>
        <v>40</v>
      </c>
      <c r="AB194" s="154">
        <v>1</v>
      </c>
      <c r="AC194" s="481">
        <v>2</v>
      </c>
      <c r="AD194" s="80" t="s">
        <v>155</v>
      </c>
      <c r="AE194" s="80"/>
      <c r="AF194" s="96">
        <v>1</v>
      </c>
      <c r="AG194" s="470">
        <v>2</v>
      </c>
      <c r="AH194" s="232"/>
      <c r="AO194" s="153"/>
      <c r="AP194" s="1"/>
      <c r="AU194" s="504"/>
      <c r="AZ194"/>
      <c r="BA194" s="1"/>
      <c r="BB194"/>
    </row>
    <row r="195" spans="2:54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2">
        <v>20</v>
      </c>
      <c r="H195" s="15"/>
      <c r="I195" s="451"/>
      <c r="J195" s="436"/>
      <c r="K195" s="436"/>
      <c r="L195" s="436"/>
      <c r="M195" s="15"/>
      <c r="N195" s="15"/>
      <c r="O195" s="15"/>
      <c r="P195" s="593"/>
      <c r="Q195" s="284"/>
      <c r="R195" s="436"/>
      <c r="S195" s="436"/>
      <c r="T195" s="68">
        <v>20</v>
      </c>
      <c r="U195" s="68">
        <v>1</v>
      </c>
      <c r="V195" s="68">
        <v>1</v>
      </c>
      <c r="W195" s="469">
        <v>31</v>
      </c>
      <c r="X195" s="68">
        <v>1</v>
      </c>
      <c r="Y195" s="68">
        <v>1</v>
      </c>
      <c r="Z195" s="469">
        <v>2</v>
      </c>
      <c r="AA195" s="616">
        <f t="shared" si="21"/>
        <v>40</v>
      </c>
      <c r="AB195" s="154">
        <v>1</v>
      </c>
      <c r="AC195" s="481">
        <v>2</v>
      </c>
      <c r="AD195" s="80" t="s">
        <v>155</v>
      </c>
      <c r="AE195" s="80"/>
      <c r="AF195" s="96">
        <v>1</v>
      </c>
      <c r="AG195" s="470">
        <v>2</v>
      </c>
      <c r="AH195" s="232"/>
      <c r="AO195" s="153"/>
      <c r="AP195" s="1"/>
      <c r="AU195" s="504"/>
      <c r="AZ195"/>
      <c r="BA195" s="1"/>
      <c r="BB195"/>
    </row>
    <row r="196" spans="2:54" x14ac:dyDescent="0.2">
      <c r="B196" s="296"/>
      <c r="C196" s="30"/>
      <c r="D196" s="35"/>
      <c r="E196" s="198"/>
      <c r="F196" s="198"/>
      <c r="G196" s="95"/>
      <c r="H196" s="126"/>
      <c r="I196" s="459"/>
      <c r="J196" s="444"/>
      <c r="K196" s="444"/>
      <c r="L196" s="444"/>
      <c r="M196" s="126"/>
      <c r="N196" s="126"/>
      <c r="O196" s="126"/>
      <c r="P196" s="459"/>
      <c r="Q196" s="444"/>
      <c r="R196" s="444"/>
      <c r="S196" s="444"/>
      <c r="T196" s="126"/>
      <c r="U196" s="126"/>
      <c r="V196" s="126"/>
      <c r="W196" s="459"/>
      <c r="X196" s="444"/>
      <c r="Y196" s="444"/>
      <c r="Z196" s="444"/>
      <c r="AA196" s="619"/>
      <c r="AB196" s="619"/>
      <c r="AC196" s="619"/>
      <c r="AD196" s="307"/>
      <c r="AE196" s="307"/>
      <c r="AF196" s="127"/>
      <c r="AG196" s="127"/>
      <c r="AH196" s="232"/>
      <c r="AO196" s="153"/>
      <c r="AP196" s="1"/>
      <c r="AU196" s="504"/>
      <c r="AZ196"/>
      <c r="BA196" s="1"/>
      <c r="BB196"/>
    </row>
    <row r="197" spans="2:54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2">
        <v>20</v>
      </c>
      <c r="H197" s="87">
        <v>20</v>
      </c>
      <c r="I197" s="96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96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96">
        <v>5</v>
      </c>
      <c r="X197" s="80">
        <v>0</v>
      </c>
      <c r="Y197" s="80">
        <v>1</v>
      </c>
      <c r="Z197" s="80">
        <v>1</v>
      </c>
      <c r="AA197" s="616">
        <f t="shared" si="21"/>
        <v>20</v>
      </c>
      <c r="AB197" s="154">
        <v>1</v>
      </c>
      <c r="AC197" s="154">
        <v>1</v>
      </c>
      <c r="AD197" s="68" t="s">
        <v>156</v>
      </c>
      <c r="AE197" s="68"/>
      <c r="AF197" s="89">
        <v>1</v>
      </c>
      <c r="AG197" s="90">
        <v>1</v>
      </c>
      <c r="AH197" s="232"/>
      <c r="AO197" s="153"/>
      <c r="AP197" s="1"/>
      <c r="AU197" s="504"/>
      <c r="AZ197"/>
      <c r="BA197" s="1"/>
      <c r="BB197"/>
    </row>
    <row r="198" spans="2:54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2">
        <v>20</v>
      </c>
      <c r="H198" s="87">
        <v>20</v>
      </c>
      <c r="I198" s="96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96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96">
        <v>0</v>
      </c>
      <c r="X198" s="80">
        <v>0</v>
      </c>
      <c r="Y198" s="527">
        <v>0</v>
      </c>
      <c r="Z198" s="527">
        <v>0</v>
      </c>
      <c r="AA198" s="616">
        <f t="shared" si="21"/>
        <v>20</v>
      </c>
      <c r="AB198" s="154">
        <v>1</v>
      </c>
      <c r="AC198" s="154">
        <v>1</v>
      </c>
      <c r="AD198" s="68" t="s">
        <v>156</v>
      </c>
      <c r="AE198" s="68"/>
      <c r="AF198" s="89">
        <v>1</v>
      </c>
      <c r="AG198" s="90">
        <v>1</v>
      </c>
      <c r="AH198" s="232"/>
      <c r="AO198" s="153"/>
      <c r="AP198" s="1"/>
      <c r="AU198" s="504"/>
      <c r="AZ198"/>
      <c r="BA198" s="1"/>
      <c r="BB198"/>
    </row>
    <row r="199" spans="2:54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2">
        <v>20</v>
      </c>
      <c r="H199" s="87">
        <v>20</v>
      </c>
      <c r="I199" s="96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96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96">
        <v>8</v>
      </c>
      <c r="X199" s="80">
        <v>1</v>
      </c>
      <c r="Y199" s="80">
        <v>1</v>
      </c>
      <c r="Z199" s="80">
        <v>1</v>
      </c>
      <c r="AA199" s="616">
        <f t="shared" si="21"/>
        <v>20</v>
      </c>
      <c r="AB199" s="154">
        <v>1</v>
      </c>
      <c r="AC199" s="154">
        <v>1</v>
      </c>
      <c r="AD199" s="68" t="s">
        <v>156</v>
      </c>
      <c r="AE199" s="68"/>
      <c r="AF199" s="89">
        <v>1</v>
      </c>
      <c r="AG199" s="90">
        <v>1</v>
      </c>
      <c r="AH199" s="232"/>
      <c r="AO199" s="153"/>
      <c r="AP199" s="1"/>
      <c r="AU199" s="504"/>
      <c r="AZ199"/>
      <c r="BA199" s="1"/>
      <c r="BB199"/>
    </row>
    <row r="200" spans="2:54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2">
        <v>20</v>
      </c>
      <c r="H200" s="87">
        <v>20</v>
      </c>
      <c r="I200" s="96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96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96">
        <v>6</v>
      </c>
      <c r="X200" s="80">
        <v>0</v>
      </c>
      <c r="Y200" s="80">
        <v>1</v>
      </c>
      <c r="Z200" s="80">
        <v>1</v>
      </c>
      <c r="AA200" s="616">
        <f t="shared" si="21"/>
        <v>20</v>
      </c>
      <c r="AB200" s="154">
        <v>1</v>
      </c>
      <c r="AC200" s="154">
        <v>1</v>
      </c>
      <c r="AD200" s="68" t="s">
        <v>156</v>
      </c>
      <c r="AE200" s="68"/>
      <c r="AF200" s="89">
        <v>1</v>
      </c>
      <c r="AG200" s="90">
        <v>1</v>
      </c>
      <c r="AH200" s="232"/>
      <c r="AO200" s="153"/>
      <c r="AP200" s="1"/>
      <c r="AU200" s="504"/>
      <c r="AZ200"/>
      <c r="BA200" s="1"/>
      <c r="BB200"/>
    </row>
    <row r="201" spans="2:54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472">
        <v>20</v>
      </c>
      <c r="H201" s="185"/>
      <c r="I201" s="344"/>
      <c r="J201" s="335"/>
      <c r="K201" s="543"/>
      <c r="L201" s="335"/>
      <c r="M201" s="185"/>
      <c r="N201" s="185"/>
      <c r="O201" s="185"/>
      <c r="P201" s="344"/>
      <c r="Q201" s="335"/>
      <c r="R201" s="335"/>
      <c r="S201" s="335"/>
      <c r="T201" s="68">
        <v>20</v>
      </c>
      <c r="U201" s="68">
        <v>1</v>
      </c>
      <c r="V201" s="68">
        <v>1</v>
      </c>
      <c r="W201" s="96">
        <v>2</v>
      </c>
      <c r="X201" s="80">
        <v>0</v>
      </c>
      <c r="Y201" s="80">
        <v>1</v>
      </c>
      <c r="Z201" s="80">
        <v>1</v>
      </c>
      <c r="AA201" s="616">
        <f t="shared" si="21"/>
        <v>20</v>
      </c>
      <c r="AB201" s="154">
        <v>1</v>
      </c>
      <c r="AC201" s="154">
        <v>1</v>
      </c>
      <c r="AD201" s="68" t="s">
        <v>156</v>
      </c>
      <c r="AE201" s="68"/>
      <c r="AF201" s="89">
        <v>1</v>
      </c>
      <c r="AG201" s="90">
        <v>1</v>
      </c>
      <c r="AH201" s="232"/>
      <c r="AO201" s="153"/>
      <c r="AP201" s="1"/>
      <c r="AU201" s="504"/>
      <c r="AZ201"/>
      <c r="BA201" s="1"/>
      <c r="BB201"/>
    </row>
    <row r="202" spans="2:54" s="26" customFormat="1" ht="15" x14ac:dyDescent="0.25">
      <c r="B202" s="372"/>
      <c r="C202" s="86"/>
      <c r="D202" s="86"/>
      <c r="E202" s="132"/>
      <c r="F202" s="132"/>
      <c r="G202" s="335"/>
      <c r="H202" s="185"/>
      <c r="I202" s="344"/>
      <c r="J202" s="335"/>
      <c r="K202" s="543"/>
      <c r="L202" s="335"/>
      <c r="M202" s="185"/>
      <c r="N202" s="185"/>
      <c r="O202" s="185"/>
      <c r="P202" s="344"/>
      <c r="Q202" s="335"/>
      <c r="R202" s="335"/>
      <c r="S202" s="335"/>
      <c r="T202" s="185"/>
      <c r="U202" s="185"/>
      <c r="V202" s="185"/>
      <c r="W202" s="344"/>
      <c r="X202" s="335"/>
      <c r="Y202" s="335"/>
      <c r="Z202" s="335"/>
      <c r="AA202" s="343"/>
      <c r="AB202" s="343"/>
      <c r="AC202" s="343"/>
      <c r="AD202" s="185"/>
      <c r="AE202" s="185"/>
      <c r="AF202" s="186"/>
      <c r="AG202" s="186"/>
      <c r="AH202" s="374"/>
      <c r="AI202" s="375"/>
      <c r="AJ202" s="5"/>
      <c r="AK202" s="5"/>
      <c r="AL202" s="5"/>
      <c r="AM202" s="5"/>
      <c r="AN202" s="5"/>
      <c r="AO202" s="375"/>
      <c r="AP202" s="5"/>
      <c r="AQ202" s="5"/>
      <c r="AR202" s="5"/>
      <c r="AS202" s="5"/>
      <c r="AT202" s="5"/>
      <c r="AU202" s="504"/>
      <c r="AV202" s="5"/>
      <c r="AW202" s="5"/>
      <c r="AX202" s="5"/>
      <c r="AY202" s="5"/>
      <c r="BA202" s="5"/>
    </row>
    <row r="203" spans="2:54" ht="15" x14ac:dyDescent="0.25">
      <c r="B203" s="564">
        <v>8</v>
      </c>
      <c r="C203" s="565">
        <v>2</v>
      </c>
      <c r="D203" s="56" t="s">
        <v>213</v>
      </c>
      <c r="E203" s="76">
        <v>2</v>
      </c>
      <c r="F203" s="76">
        <v>2</v>
      </c>
      <c r="G203" s="472">
        <v>20</v>
      </c>
      <c r="H203" s="87">
        <v>20</v>
      </c>
      <c r="I203" s="96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30</v>
      </c>
      <c r="Q203" s="80">
        <v>0</v>
      </c>
      <c r="R203" s="80">
        <v>1</v>
      </c>
      <c r="S203" s="532">
        <v>1</v>
      </c>
      <c r="T203" s="142"/>
      <c r="U203" s="142"/>
      <c r="V203" s="142"/>
      <c r="W203" s="596"/>
      <c r="X203" s="580"/>
      <c r="Y203" s="580"/>
      <c r="Z203" s="580"/>
      <c r="AA203" s="618"/>
      <c r="AB203" s="618"/>
      <c r="AC203" s="618"/>
      <c r="AH203" s="232"/>
      <c r="AO203" s="153"/>
      <c r="AP203" s="1"/>
      <c r="AU203" s="504"/>
      <c r="AZ203"/>
      <c r="BA203" s="1"/>
      <c r="BB203"/>
    </row>
    <row r="204" spans="2:54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2">
        <v>20</v>
      </c>
      <c r="H204" s="87">
        <v>20</v>
      </c>
      <c r="I204" s="96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96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596"/>
      <c r="X204" s="580"/>
      <c r="Y204" s="580"/>
      <c r="Z204" s="580"/>
      <c r="AA204" s="618"/>
      <c r="AB204" s="618"/>
      <c r="AC204" s="618"/>
      <c r="AH204" s="232"/>
      <c r="AO204" s="153"/>
      <c r="AP204" s="1"/>
      <c r="AU204" s="504"/>
      <c r="AZ204"/>
      <c r="BA204" s="1"/>
      <c r="BB204"/>
    </row>
    <row r="205" spans="2:54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2">
        <v>20</v>
      </c>
      <c r="H205" s="436"/>
      <c r="I205" s="451"/>
      <c r="J205" s="436"/>
      <c r="K205" s="436"/>
      <c r="L205" s="436"/>
      <c r="M205" s="15"/>
      <c r="N205" s="15"/>
      <c r="O205" s="15"/>
      <c r="P205" s="451"/>
      <c r="Q205" s="436"/>
      <c r="R205" s="451"/>
      <c r="S205" s="451"/>
      <c r="T205" s="68">
        <v>20</v>
      </c>
      <c r="U205" s="68">
        <v>1</v>
      </c>
      <c r="V205" s="87">
        <v>1</v>
      </c>
      <c r="W205" s="89">
        <v>8</v>
      </c>
      <c r="X205" s="68">
        <v>0</v>
      </c>
      <c r="Y205" s="68">
        <v>1</v>
      </c>
      <c r="Z205" s="68">
        <v>1</v>
      </c>
      <c r="AA205" s="616">
        <f t="shared" ref="AA205:AA207" si="22">AC205*G205</f>
        <v>20</v>
      </c>
      <c r="AB205" s="154">
        <v>1</v>
      </c>
      <c r="AC205" s="154">
        <v>1</v>
      </c>
      <c r="AD205" s="244" t="s">
        <v>306</v>
      </c>
      <c r="AE205" s="68"/>
      <c r="AF205" s="96">
        <v>1</v>
      </c>
      <c r="AG205" s="97">
        <v>1</v>
      </c>
      <c r="AH205" s="232"/>
      <c r="AO205" s="153"/>
      <c r="AP205" s="1"/>
      <c r="AU205" s="504"/>
      <c r="AZ205"/>
      <c r="BA205" s="1"/>
      <c r="BB205"/>
    </row>
    <row r="206" spans="2:54" ht="16.5" x14ac:dyDescent="0.3">
      <c r="B206" s="291"/>
      <c r="C206" s="56"/>
      <c r="D206" s="475" t="s">
        <v>283</v>
      </c>
      <c r="E206" s="76">
        <v>2</v>
      </c>
      <c r="F206" s="102">
        <v>2</v>
      </c>
      <c r="G206" s="472">
        <v>20</v>
      </c>
      <c r="H206" s="436"/>
      <c r="I206" s="451"/>
      <c r="J206" s="436"/>
      <c r="K206" s="436"/>
      <c r="L206" s="436"/>
      <c r="M206" s="15"/>
      <c r="N206" s="15"/>
      <c r="O206" s="15"/>
      <c r="P206" s="451"/>
      <c r="Q206" s="436"/>
      <c r="R206" s="451"/>
      <c r="S206" s="451"/>
      <c r="T206" s="68">
        <v>20</v>
      </c>
      <c r="U206" s="68">
        <v>1</v>
      </c>
      <c r="V206" s="87">
        <v>1</v>
      </c>
      <c r="W206" s="527">
        <v>0</v>
      </c>
      <c r="X206" s="244">
        <v>0</v>
      </c>
      <c r="Y206" s="68">
        <v>1</v>
      </c>
      <c r="Z206" s="68">
        <v>1</v>
      </c>
      <c r="AA206" s="616">
        <f t="shared" si="22"/>
        <v>20</v>
      </c>
      <c r="AB206" s="154">
        <v>1</v>
      </c>
      <c r="AC206" s="154">
        <v>1</v>
      </c>
      <c r="AD206" s="244" t="s">
        <v>306</v>
      </c>
      <c r="AE206" s="68"/>
      <c r="AF206" s="96">
        <v>1</v>
      </c>
      <c r="AG206" s="97">
        <v>1</v>
      </c>
      <c r="AH206" s="232"/>
      <c r="AO206" s="153"/>
      <c r="AP206" s="1"/>
      <c r="AU206" s="504"/>
      <c r="AZ206"/>
      <c r="BA206" s="1"/>
      <c r="BB206"/>
    </row>
    <row r="207" spans="2:54" ht="16.5" x14ac:dyDescent="0.3">
      <c r="B207" s="291"/>
      <c r="C207" s="56"/>
      <c r="D207" s="475" t="s">
        <v>284</v>
      </c>
      <c r="E207" s="76">
        <v>2</v>
      </c>
      <c r="F207" s="102">
        <v>2</v>
      </c>
      <c r="G207" s="472">
        <v>20</v>
      </c>
      <c r="I207" s="455"/>
      <c r="J207" s="441"/>
      <c r="K207" s="441"/>
      <c r="L207" s="441"/>
      <c r="M207" s="540"/>
      <c r="N207" s="540"/>
      <c r="O207" s="540"/>
      <c r="T207" s="68">
        <v>20</v>
      </c>
      <c r="U207" s="68">
        <v>1</v>
      </c>
      <c r="V207" s="87">
        <v>1</v>
      </c>
      <c r="W207" s="89">
        <v>3</v>
      </c>
      <c r="X207" s="68">
        <v>0</v>
      </c>
      <c r="Y207" s="68">
        <v>1</v>
      </c>
      <c r="Z207" s="68">
        <v>1</v>
      </c>
      <c r="AA207" s="616">
        <f t="shared" si="22"/>
        <v>20</v>
      </c>
      <c r="AB207" s="154">
        <v>1</v>
      </c>
      <c r="AC207" s="154">
        <v>1</v>
      </c>
      <c r="AD207" s="244" t="s">
        <v>306</v>
      </c>
      <c r="AE207" s="68"/>
      <c r="AF207" s="96">
        <v>1</v>
      </c>
      <c r="AG207" s="97">
        <v>1</v>
      </c>
    </row>
    <row r="208" spans="2:54" x14ac:dyDescent="0.2">
      <c r="D208" s="1">
        <v>49</v>
      </c>
      <c r="E208" s="153">
        <f>SUM(E150:E207)/D208</f>
        <v>2.7244897959183674</v>
      </c>
      <c r="F208" s="153">
        <f>SUM(F150:F207)/D208</f>
        <v>1.6020408163265305</v>
      </c>
      <c r="M208" s="540"/>
      <c r="N208" s="540"/>
      <c r="O208" s="540"/>
      <c r="T208" s="395"/>
      <c r="U208" s="441"/>
      <c r="V208" s="441"/>
      <c r="W208" s="455"/>
      <c r="X208" s="441"/>
      <c r="Y208" s="441"/>
      <c r="Z208" s="441"/>
      <c r="AO208" s="153"/>
      <c r="AP208" s="1"/>
      <c r="AU208" s="504"/>
      <c r="AZ208"/>
      <c r="BA208" s="1"/>
      <c r="BB208"/>
    </row>
    <row r="209" spans="2:54" ht="24" customHeight="1" x14ac:dyDescent="0.25">
      <c r="B209" s="560" t="s">
        <v>97</v>
      </c>
      <c r="M209" s="540"/>
      <c r="N209" s="540"/>
      <c r="O209" s="540"/>
      <c r="T209" s="395"/>
      <c r="U209" s="441"/>
      <c r="V209" s="441"/>
      <c r="W209" s="455"/>
      <c r="X209" s="441"/>
      <c r="Y209" s="441"/>
      <c r="Z209" s="441"/>
      <c r="AO209" s="153"/>
      <c r="AP209" s="1"/>
      <c r="AU209" s="504"/>
      <c r="AZ209"/>
      <c r="BA209" s="1"/>
      <c r="BB209"/>
    </row>
    <row r="210" spans="2:54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20"/>
      <c r="I210" s="583"/>
      <c r="J210" s="236"/>
      <c r="K210" s="259" t="s">
        <v>299</v>
      </c>
      <c r="L210" s="280"/>
      <c r="M210" s="539"/>
      <c r="N210" s="539" t="s">
        <v>248</v>
      </c>
      <c r="O210" s="539"/>
      <c r="P210" s="568"/>
      <c r="Q210" s="461"/>
      <c r="R210" s="474" t="s">
        <v>276</v>
      </c>
      <c r="S210" s="463"/>
      <c r="T210" s="569"/>
      <c r="U210" s="569" t="s">
        <v>278</v>
      </c>
      <c r="V210" s="569"/>
      <c r="W210" s="568" t="s">
        <v>308</v>
      </c>
      <c r="X210" s="473"/>
      <c r="Y210" s="462" t="s">
        <v>307</v>
      </c>
      <c r="Z210" s="463"/>
      <c r="AA210" s="600" t="s">
        <v>309</v>
      </c>
      <c r="AB210" s="601"/>
      <c r="AC210" s="601"/>
      <c r="AD210" s="147" t="s">
        <v>243</v>
      </c>
      <c r="AE210" s="148" t="s">
        <v>243</v>
      </c>
      <c r="AF210" s="7" t="s">
        <v>90</v>
      </c>
      <c r="AG210" s="8"/>
      <c r="AH210" s="136"/>
      <c r="AO210" s="153"/>
      <c r="AP210" s="1"/>
      <c r="AU210" s="504"/>
      <c r="AZ210"/>
      <c r="BA210" s="1"/>
      <c r="BB210"/>
    </row>
    <row r="211" spans="2:54" ht="15.95" customHeight="1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1" t="s">
        <v>249</v>
      </c>
      <c r="I211" s="584" t="s">
        <v>250</v>
      </c>
      <c r="J211" s="542" t="s">
        <v>245</v>
      </c>
      <c r="K211" s="542" t="s">
        <v>243</v>
      </c>
      <c r="L211" s="541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70" t="s">
        <v>249</v>
      </c>
      <c r="U211" s="570" t="s">
        <v>243</v>
      </c>
      <c r="V211" s="570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602" t="s">
        <v>310</v>
      </c>
      <c r="AB211" s="602" t="s">
        <v>243</v>
      </c>
      <c r="AC211" s="602" t="s">
        <v>244</v>
      </c>
      <c r="AD211" s="194" t="s">
        <v>101</v>
      </c>
      <c r="AE211" s="194" t="s">
        <v>102</v>
      </c>
      <c r="AF211" s="10" t="s">
        <v>9</v>
      </c>
      <c r="AG211" s="11" t="s">
        <v>10</v>
      </c>
      <c r="AO211" s="153"/>
      <c r="AP211" s="1"/>
      <c r="AU211" s="504"/>
      <c r="AZ211"/>
      <c r="BA211" s="1"/>
      <c r="BB211"/>
    </row>
    <row r="212" spans="2:54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63">
        <v>10</v>
      </c>
      <c r="H212" s="121">
        <v>25</v>
      </c>
      <c r="I212" s="456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56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56">
        <v>18</v>
      </c>
      <c r="X212" s="442">
        <v>1</v>
      </c>
      <c r="Y212" s="442">
        <v>1</v>
      </c>
      <c r="Z212" s="442">
        <v>2</v>
      </c>
      <c r="AA212" s="616">
        <v>20</v>
      </c>
      <c r="AB212" s="615">
        <v>1</v>
      </c>
      <c r="AC212" s="615">
        <v>2</v>
      </c>
      <c r="AD212" s="145"/>
      <c r="AE212" s="145" t="s">
        <v>158</v>
      </c>
      <c r="AF212" s="122">
        <v>1</v>
      </c>
      <c r="AG212" s="123">
        <v>2</v>
      </c>
      <c r="AO212" s="153"/>
      <c r="AP212" s="1"/>
      <c r="AU212" s="504"/>
      <c r="AZ212"/>
      <c r="BA212" s="1"/>
      <c r="BB212"/>
    </row>
    <row r="213" spans="2:54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457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457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457">
        <v>16</v>
      </c>
      <c r="X213" s="190">
        <v>0</v>
      </c>
      <c r="Y213" s="190">
        <v>1</v>
      </c>
      <c r="Z213" s="190">
        <v>2</v>
      </c>
      <c r="AA213" s="616">
        <f t="shared" ref="AA212:AA225" si="23">AC213*G213</f>
        <v>18</v>
      </c>
      <c r="AB213" s="616">
        <v>1</v>
      </c>
      <c r="AC213" s="616">
        <v>2</v>
      </c>
      <c r="AD213" s="146"/>
      <c r="AE213" s="146" t="s">
        <v>158</v>
      </c>
      <c r="AF213" s="130">
        <v>1</v>
      </c>
      <c r="AG213" s="131">
        <v>2</v>
      </c>
      <c r="AO213" s="153"/>
      <c r="AP213" s="1"/>
      <c r="AU213" s="504"/>
      <c r="AZ213"/>
      <c r="BA213" s="1"/>
      <c r="BB213"/>
    </row>
    <row r="214" spans="2:54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457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457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457">
        <v>16</v>
      </c>
      <c r="X214" s="190">
        <v>0</v>
      </c>
      <c r="Y214" s="190">
        <v>1</v>
      </c>
      <c r="Z214" s="190">
        <v>2</v>
      </c>
      <c r="AA214" s="616">
        <f t="shared" si="23"/>
        <v>24</v>
      </c>
      <c r="AB214" s="616">
        <v>1</v>
      </c>
      <c r="AC214" s="616">
        <v>2</v>
      </c>
      <c r="AD214" s="146"/>
      <c r="AE214" s="146" t="s">
        <v>158</v>
      </c>
      <c r="AF214" s="130">
        <v>1</v>
      </c>
      <c r="AG214" s="131">
        <v>2</v>
      </c>
      <c r="AO214" s="153"/>
      <c r="AP214" s="1"/>
      <c r="AU214" s="504"/>
      <c r="AZ214"/>
      <c r="BA214" s="1"/>
      <c r="BB214"/>
    </row>
    <row r="215" spans="2:54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457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457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457">
        <v>18</v>
      </c>
      <c r="X215" s="190">
        <v>0</v>
      </c>
      <c r="Y215" s="190">
        <v>1</v>
      </c>
      <c r="Z215" s="190">
        <v>2</v>
      </c>
      <c r="AA215" s="616">
        <f t="shared" si="23"/>
        <v>24</v>
      </c>
      <c r="AB215" s="616">
        <v>1</v>
      </c>
      <c r="AC215" s="616">
        <v>2</v>
      </c>
      <c r="AD215" s="146"/>
      <c r="AE215" s="146" t="s">
        <v>158</v>
      </c>
      <c r="AF215" s="130">
        <v>1</v>
      </c>
      <c r="AG215" s="131">
        <v>2</v>
      </c>
      <c r="AO215" s="153"/>
      <c r="AP215" s="1"/>
      <c r="AU215" s="504"/>
      <c r="AZ215"/>
      <c r="BA215" s="1"/>
      <c r="BB215"/>
    </row>
    <row r="216" spans="2:54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457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457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457">
        <v>16</v>
      </c>
      <c r="X216" s="190">
        <v>0</v>
      </c>
      <c r="Y216" s="190">
        <v>1</v>
      </c>
      <c r="Z216" s="190">
        <v>2</v>
      </c>
      <c r="AA216" s="616">
        <f t="shared" si="23"/>
        <v>24</v>
      </c>
      <c r="AB216" s="616">
        <v>1</v>
      </c>
      <c r="AC216" s="616">
        <v>2</v>
      </c>
      <c r="AD216" s="146"/>
      <c r="AE216" s="146" t="s">
        <v>158</v>
      </c>
      <c r="AF216" s="130">
        <v>1</v>
      </c>
      <c r="AG216" s="131">
        <v>2</v>
      </c>
      <c r="AO216" s="153"/>
      <c r="AP216" s="1"/>
      <c r="AU216" s="504"/>
      <c r="AZ216"/>
      <c r="BA216" s="1"/>
      <c r="BB216"/>
    </row>
    <row r="217" spans="2:54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2">
        <v>20</v>
      </c>
      <c r="H217" s="129">
        <v>12</v>
      </c>
      <c r="I217" s="457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457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457">
        <v>11</v>
      </c>
      <c r="X217" s="190">
        <v>0</v>
      </c>
      <c r="Y217" s="190">
        <v>1</v>
      </c>
      <c r="Z217" s="190">
        <v>1</v>
      </c>
      <c r="AA217" s="616">
        <f t="shared" si="23"/>
        <v>20</v>
      </c>
      <c r="AB217" s="616">
        <v>1</v>
      </c>
      <c r="AC217" s="616">
        <v>1</v>
      </c>
      <c r="AD217" s="146"/>
      <c r="AE217" s="146" t="s">
        <v>158</v>
      </c>
      <c r="AF217" s="130">
        <v>1</v>
      </c>
      <c r="AG217" s="131">
        <v>1</v>
      </c>
      <c r="AO217" s="153"/>
      <c r="AP217" s="1"/>
      <c r="AU217" s="504"/>
      <c r="AZ217"/>
      <c r="BA217" s="1"/>
      <c r="BB217"/>
    </row>
    <row r="218" spans="2:54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2">
        <v>20</v>
      </c>
      <c r="H218" s="129">
        <v>12</v>
      </c>
      <c r="I218" s="457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457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457">
        <v>4</v>
      </c>
      <c r="X218" s="190">
        <v>0</v>
      </c>
      <c r="Y218" s="190">
        <v>1</v>
      </c>
      <c r="Z218" s="190">
        <v>1</v>
      </c>
      <c r="AA218" s="616">
        <f t="shared" si="23"/>
        <v>20</v>
      </c>
      <c r="AB218" s="616">
        <v>1</v>
      </c>
      <c r="AC218" s="616">
        <v>1</v>
      </c>
      <c r="AD218" s="146"/>
      <c r="AE218" s="146" t="s">
        <v>158</v>
      </c>
      <c r="AF218" s="130">
        <v>1</v>
      </c>
      <c r="AG218" s="131">
        <v>1</v>
      </c>
      <c r="AO218" s="153"/>
      <c r="AP218" s="1"/>
      <c r="AU218" s="504"/>
      <c r="AZ218"/>
      <c r="BA218" s="1"/>
      <c r="BB218"/>
    </row>
    <row r="219" spans="2:54" x14ac:dyDescent="0.2">
      <c r="B219" s="290"/>
      <c r="C219" s="52"/>
      <c r="D219" s="53"/>
      <c r="E219" s="196"/>
      <c r="F219" s="196"/>
      <c r="G219" s="87"/>
      <c r="H219" s="124"/>
      <c r="I219" s="458"/>
      <c r="J219" s="443"/>
      <c r="K219" s="443"/>
      <c r="L219" s="443"/>
      <c r="M219" s="124"/>
      <c r="N219" s="124"/>
      <c r="O219" s="124"/>
      <c r="P219" s="458"/>
      <c r="Q219" s="443"/>
      <c r="R219" s="443"/>
      <c r="S219" s="443"/>
      <c r="T219" s="124"/>
      <c r="U219" s="124"/>
      <c r="V219" s="124"/>
      <c r="W219" s="458"/>
      <c r="X219" s="443"/>
      <c r="Y219" s="443"/>
      <c r="Z219" s="443"/>
      <c r="AA219" s="617"/>
      <c r="AB219" s="617"/>
      <c r="AC219" s="617"/>
      <c r="AD219" s="306"/>
      <c r="AE219" s="306"/>
      <c r="AF219" s="125"/>
      <c r="AG219" s="125"/>
      <c r="AO219" s="153"/>
      <c r="AP219" s="1"/>
      <c r="AU219" s="504"/>
      <c r="AZ219"/>
      <c r="BA219" s="1"/>
      <c r="BB219"/>
    </row>
    <row r="220" spans="2:54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96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96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9">
        <v>14</v>
      </c>
      <c r="X220" s="68">
        <v>0</v>
      </c>
      <c r="Y220" s="68">
        <v>1</v>
      </c>
      <c r="Z220" s="68">
        <v>2</v>
      </c>
      <c r="AA220" s="616">
        <f t="shared" si="23"/>
        <v>24</v>
      </c>
      <c r="AB220" s="154">
        <v>1</v>
      </c>
      <c r="AC220" s="154">
        <v>2</v>
      </c>
      <c r="AD220" s="80"/>
      <c r="AE220" s="80" t="s">
        <v>159</v>
      </c>
      <c r="AF220" s="96">
        <v>1</v>
      </c>
      <c r="AG220" s="97">
        <v>2</v>
      </c>
      <c r="AO220" s="153"/>
      <c r="AP220" s="1"/>
      <c r="AU220" s="504"/>
      <c r="AZ220"/>
      <c r="BA220" s="1"/>
      <c r="BB220"/>
    </row>
    <row r="221" spans="2:54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96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96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9">
        <v>14</v>
      </c>
      <c r="X221" s="68">
        <v>0</v>
      </c>
      <c r="Y221" s="68">
        <v>1</v>
      </c>
      <c r="Z221" s="68">
        <v>2</v>
      </c>
      <c r="AA221" s="616">
        <f t="shared" si="23"/>
        <v>24</v>
      </c>
      <c r="AB221" s="154">
        <v>1</v>
      </c>
      <c r="AC221" s="154">
        <v>2</v>
      </c>
      <c r="AD221" s="80"/>
      <c r="AE221" s="80" t="s">
        <v>159</v>
      </c>
      <c r="AF221" s="96">
        <v>1</v>
      </c>
      <c r="AG221" s="97">
        <v>2</v>
      </c>
      <c r="AO221" s="153"/>
      <c r="AP221" s="1"/>
      <c r="AU221" s="504"/>
      <c r="AZ221"/>
      <c r="BA221" s="1"/>
      <c r="BB221"/>
    </row>
    <row r="222" spans="2:54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96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96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9">
        <v>16</v>
      </c>
      <c r="X222" s="68">
        <v>2</v>
      </c>
      <c r="Y222" s="68">
        <v>1</v>
      </c>
      <c r="Z222" s="68">
        <v>2</v>
      </c>
      <c r="AA222" s="616">
        <f t="shared" si="23"/>
        <v>24</v>
      </c>
      <c r="AB222" s="154">
        <v>1</v>
      </c>
      <c r="AC222" s="154">
        <v>2</v>
      </c>
      <c r="AD222" s="80"/>
      <c r="AE222" s="80" t="s">
        <v>159</v>
      </c>
      <c r="AF222" s="96">
        <v>1</v>
      </c>
      <c r="AG222" s="97">
        <v>2</v>
      </c>
      <c r="AO222" s="153"/>
      <c r="AP222" s="1"/>
      <c r="AU222" s="504"/>
      <c r="AZ222"/>
      <c r="BA222" s="1"/>
      <c r="BB222"/>
    </row>
    <row r="223" spans="2:54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96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96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9">
        <v>16</v>
      </c>
      <c r="X223" s="68">
        <v>0</v>
      </c>
      <c r="Y223" s="68">
        <v>1</v>
      </c>
      <c r="Z223" s="68">
        <v>2</v>
      </c>
      <c r="AA223" s="616">
        <f t="shared" si="23"/>
        <v>24</v>
      </c>
      <c r="AB223" s="154">
        <v>1</v>
      </c>
      <c r="AC223" s="154">
        <v>2</v>
      </c>
      <c r="AD223" s="80"/>
      <c r="AE223" s="80" t="s">
        <v>159</v>
      </c>
      <c r="AF223" s="96">
        <v>1</v>
      </c>
      <c r="AG223" s="97">
        <v>2</v>
      </c>
      <c r="AO223" s="153"/>
      <c r="AP223" s="1"/>
      <c r="AU223" s="504"/>
      <c r="AZ223"/>
      <c r="BA223" s="1"/>
      <c r="BB223"/>
    </row>
    <row r="224" spans="2:54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96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96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9">
        <v>17</v>
      </c>
      <c r="X224" s="68">
        <v>1</v>
      </c>
      <c r="Y224" s="68">
        <v>1</v>
      </c>
      <c r="Z224" s="68">
        <v>2</v>
      </c>
      <c r="AA224" s="616">
        <f t="shared" si="23"/>
        <v>24</v>
      </c>
      <c r="AB224" s="154">
        <v>1</v>
      </c>
      <c r="AC224" s="154">
        <v>2</v>
      </c>
      <c r="AD224" s="80"/>
      <c r="AE224" s="80" t="s">
        <v>159</v>
      </c>
      <c r="AF224" s="96">
        <v>1</v>
      </c>
      <c r="AG224" s="97">
        <v>2</v>
      </c>
      <c r="AO224" s="153"/>
      <c r="AP224" s="1"/>
      <c r="AU224" s="504"/>
      <c r="AZ224"/>
      <c r="BA224" s="1"/>
      <c r="BB224"/>
    </row>
    <row r="225" spans="2:54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96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96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9">
        <v>17</v>
      </c>
      <c r="X225" s="68">
        <v>0</v>
      </c>
      <c r="Y225" s="68">
        <v>1</v>
      </c>
      <c r="Z225" s="68">
        <v>2</v>
      </c>
      <c r="AA225" s="616">
        <f t="shared" si="23"/>
        <v>24</v>
      </c>
      <c r="AB225" s="154">
        <v>1</v>
      </c>
      <c r="AC225" s="154">
        <v>2</v>
      </c>
      <c r="AD225" s="80"/>
      <c r="AE225" s="80" t="s">
        <v>159</v>
      </c>
      <c r="AF225" s="96">
        <v>1</v>
      </c>
      <c r="AG225" s="97">
        <v>2</v>
      </c>
      <c r="AO225" s="153"/>
      <c r="AP225" s="1"/>
      <c r="AU225" s="504"/>
      <c r="AZ225"/>
      <c r="BA225" s="1"/>
      <c r="BB225"/>
    </row>
    <row r="226" spans="2:54" x14ac:dyDescent="0.2">
      <c r="B226" s="290"/>
      <c r="C226" s="52"/>
      <c r="D226" s="53"/>
      <c r="E226" s="196"/>
      <c r="F226" s="196"/>
      <c r="G226" s="95"/>
      <c r="H226" s="124"/>
      <c r="I226" s="458"/>
      <c r="J226" s="443"/>
      <c r="K226" s="443"/>
      <c r="L226" s="443"/>
      <c r="M226" s="124"/>
      <c r="N226" s="124"/>
      <c r="O226" s="124"/>
      <c r="P226" s="458"/>
      <c r="Q226" s="443"/>
      <c r="R226" s="443"/>
      <c r="S226" s="443"/>
      <c r="T226" s="124"/>
      <c r="U226" s="124"/>
      <c r="V226" s="124"/>
      <c r="W226" s="458"/>
      <c r="X226" s="443"/>
      <c r="Y226" s="443"/>
      <c r="Z226" s="443"/>
      <c r="AA226" s="617"/>
      <c r="AB226" s="617"/>
      <c r="AC226" s="617"/>
      <c r="AD226" s="306"/>
      <c r="AE226" s="306"/>
      <c r="AF226" s="125"/>
      <c r="AG226" s="125"/>
      <c r="AO226" s="153"/>
      <c r="AP226" s="1"/>
      <c r="AU226" s="504"/>
      <c r="AZ226"/>
      <c r="BA226" s="1"/>
      <c r="BB226"/>
    </row>
    <row r="227" spans="2:54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96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96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96">
        <v>10</v>
      </c>
      <c r="X227" s="80">
        <v>0</v>
      </c>
      <c r="Y227" s="80">
        <v>1</v>
      </c>
      <c r="Z227" s="80">
        <v>1</v>
      </c>
      <c r="AA227" s="616">
        <f t="shared" ref="AA227:AA232" si="24">AC227*G227</f>
        <v>12</v>
      </c>
      <c r="AB227" s="154">
        <v>1</v>
      </c>
      <c r="AC227" s="154">
        <v>1</v>
      </c>
      <c r="AD227" s="68"/>
      <c r="AE227" s="68" t="s">
        <v>157</v>
      </c>
      <c r="AF227" s="89">
        <v>1</v>
      </c>
      <c r="AG227" s="90">
        <v>1</v>
      </c>
      <c r="AO227" s="153"/>
      <c r="AP227" s="1"/>
      <c r="AU227" s="504"/>
      <c r="AZ227"/>
      <c r="BA227" s="1"/>
      <c r="BB227"/>
    </row>
    <row r="228" spans="2:54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96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96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96">
        <v>8</v>
      </c>
      <c r="X228" s="80">
        <v>0</v>
      </c>
      <c r="Y228" s="80">
        <v>1</v>
      </c>
      <c r="Z228" s="80">
        <v>1</v>
      </c>
      <c r="AA228" s="616">
        <f t="shared" si="24"/>
        <v>12</v>
      </c>
      <c r="AB228" s="154">
        <v>1</v>
      </c>
      <c r="AC228" s="154">
        <v>1</v>
      </c>
      <c r="AD228" s="68"/>
      <c r="AE228" s="68" t="s">
        <v>157</v>
      </c>
      <c r="AF228" s="89">
        <v>1</v>
      </c>
      <c r="AG228" s="90">
        <v>1</v>
      </c>
      <c r="AO228" s="153"/>
      <c r="AP228" s="1"/>
      <c r="AU228" s="504"/>
      <c r="AZ228"/>
      <c r="BA228" s="1"/>
      <c r="BB228"/>
    </row>
    <row r="229" spans="2:54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96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96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96">
        <v>5</v>
      </c>
      <c r="X229" s="80">
        <v>0</v>
      </c>
      <c r="Y229" s="80">
        <v>1</v>
      </c>
      <c r="Z229" s="80">
        <v>1</v>
      </c>
      <c r="AA229" s="616">
        <f t="shared" si="24"/>
        <v>12</v>
      </c>
      <c r="AB229" s="154">
        <v>1</v>
      </c>
      <c r="AC229" s="154">
        <v>1</v>
      </c>
      <c r="AD229" s="68"/>
      <c r="AE229" s="68" t="s">
        <v>157</v>
      </c>
      <c r="AF229" s="89">
        <v>1</v>
      </c>
      <c r="AG229" s="90">
        <v>1</v>
      </c>
      <c r="AO229" s="153"/>
      <c r="AP229" s="1"/>
      <c r="AU229" s="504"/>
      <c r="AZ229"/>
      <c r="BA229" s="1"/>
      <c r="BB229"/>
    </row>
    <row r="230" spans="2:54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96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96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96">
        <v>1</v>
      </c>
      <c r="X230" s="80">
        <v>0</v>
      </c>
      <c r="Y230" s="80">
        <v>1</v>
      </c>
      <c r="Z230" s="80">
        <v>1</v>
      </c>
      <c r="AA230" s="616">
        <f t="shared" si="24"/>
        <v>12</v>
      </c>
      <c r="AB230" s="154">
        <v>1</v>
      </c>
      <c r="AC230" s="154">
        <v>1</v>
      </c>
      <c r="AD230" s="68"/>
      <c r="AE230" s="68" t="s">
        <v>157</v>
      </c>
      <c r="AF230" s="89">
        <v>1</v>
      </c>
      <c r="AG230" s="90">
        <v>1</v>
      </c>
      <c r="AO230" s="153"/>
      <c r="AP230" s="1"/>
      <c r="AU230" s="504"/>
      <c r="AZ230"/>
      <c r="BA230" s="1"/>
      <c r="BB230"/>
    </row>
    <row r="231" spans="2:54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96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96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96">
        <v>0</v>
      </c>
      <c r="X231" s="80">
        <v>0</v>
      </c>
      <c r="Y231" s="80">
        <v>0</v>
      </c>
      <c r="Z231" s="80">
        <v>0</v>
      </c>
      <c r="AA231" s="616">
        <f t="shared" si="24"/>
        <v>0</v>
      </c>
      <c r="AB231" s="154">
        <v>0</v>
      </c>
      <c r="AC231" s="154">
        <v>0</v>
      </c>
      <c r="AD231" s="68"/>
      <c r="AE231" s="68" t="s">
        <v>157</v>
      </c>
      <c r="AF231" s="527">
        <v>0</v>
      </c>
      <c r="AG231" s="526">
        <v>0</v>
      </c>
      <c r="AO231" s="153"/>
      <c r="AP231" s="1"/>
      <c r="AU231" s="504"/>
      <c r="AZ231"/>
      <c r="BA231" s="1"/>
      <c r="BB231"/>
    </row>
    <row r="232" spans="2:54" s="376" customFormat="1" ht="15" x14ac:dyDescent="0.25"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90" t="s">
        <v>241</v>
      </c>
      <c r="J232" s="544" t="s">
        <v>241</v>
      </c>
      <c r="K232" s="544" t="s">
        <v>241</v>
      </c>
      <c r="L232" s="544" t="s">
        <v>241</v>
      </c>
      <c r="M232" s="68">
        <v>12</v>
      </c>
      <c r="N232" s="68">
        <v>1</v>
      </c>
      <c r="O232" s="68">
        <v>1</v>
      </c>
      <c r="P232" s="96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96">
        <v>8</v>
      </c>
      <c r="X232" s="80">
        <v>0</v>
      </c>
      <c r="Y232" s="80">
        <v>1</v>
      </c>
      <c r="Z232" s="80">
        <v>1</v>
      </c>
      <c r="AA232" s="616">
        <f t="shared" si="24"/>
        <v>12</v>
      </c>
      <c r="AB232" s="154">
        <v>1</v>
      </c>
      <c r="AC232" s="154">
        <v>1</v>
      </c>
      <c r="AD232" s="68"/>
      <c r="AE232" s="68" t="s">
        <v>157</v>
      </c>
      <c r="AF232" s="89">
        <v>1</v>
      </c>
      <c r="AG232" s="90">
        <v>1</v>
      </c>
      <c r="AH232" s="232"/>
      <c r="AI232" s="377"/>
      <c r="AJ232" s="232"/>
      <c r="AK232" s="232"/>
      <c r="AL232" s="232"/>
      <c r="AM232" s="232"/>
      <c r="AN232" s="232"/>
      <c r="AO232" s="377"/>
      <c r="AP232" s="232"/>
      <c r="AQ232" s="232"/>
      <c r="AR232" s="232"/>
      <c r="AS232" s="232"/>
      <c r="AT232" s="232"/>
      <c r="AU232" s="214"/>
      <c r="AV232" s="232"/>
      <c r="AW232" s="232"/>
      <c r="AX232" s="232"/>
      <c r="AY232" s="232"/>
      <c r="BA232" s="232"/>
    </row>
    <row r="233" spans="2:54" ht="15" x14ac:dyDescent="0.25">
      <c r="B233" s="289"/>
      <c r="C233" s="46"/>
      <c r="D233" s="46"/>
      <c r="E233" s="98"/>
      <c r="F233" s="98"/>
      <c r="G233" s="87"/>
      <c r="H233" s="87"/>
      <c r="I233" s="96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96"/>
      <c r="X233" s="80"/>
      <c r="Y233" s="80"/>
      <c r="Z233" s="80"/>
      <c r="AA233" s="154"/>
      <c r="AB233" s="154"/>
      <c r="AC233" s="154"/>
      <c r="AD233" s="68"/>
      <c r="AE233" s="68"/>
      <c r="AF233" s="89"/>
      <c r="AG233" s="90"/>
      <c r="AO233" s="153"/>
      <c r="AP233" s="1"/>
      <c r="AU233" s="504"/>
      <c r="AZ233"/>
      <c r="BA233" s="1"/>
      <c r="BB233"/>
    </row>
    <row r="234" spans="2:54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96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69"/>
      <c r="Q234" s="412"/>
      <c r="R234" s="80"/>
      <c r="S234" s="80"/>
      <c r="T234" s="68">
        <v>15</v>
      </c>
      <c r="U234" s="68"/>
      <c r="V234" s="68"/>
      <c r="W234" s="96"/>
      <c r="X234" s="80"/>
      <c r="Y234" s="80"/>
      <c r="Z234" s="80"/>
      <c r="AA234" s="154">
        <v>12</v>
      </c>
      <c r="AB234" s="154"/>
      <c r="AC234" s="154"/>
      <c r="AD234" s="68"/>
      <c r="AE234" s="68" t="s">
        <v>253</v>
      </c>
      <c r="AF234" s="89">
        <v>15</v>
      </c>
      <c r="AG234" s="90"/>
      <c r="AO234" s="153"/>
      <c r="AP234" s="1"/>
      <c r="AU234" s="504"/>
      <c r="AZ234"/>
      <c r="BA234" s="1"/>
      <c r="BB234"/>
    </row>
    <row r="235" spans="2:54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96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69"/>
      <c r="Q235" s="412"/>
      <c r="R235" s="80"/>
      <c r="S235" s="80"/>
      <c r="T235" s="68">
        <v>5</v>
      </c>
      <c r="U235" s="68"/>
      <c r="V235" s="68"/>
      <c r="W235" s="96"/>
      <c r="X235" s="80"/>
      <c r="Y235" s="80"/>
      <c r="Z235" s="80"/>
      <c r="AA235" s="154">
        <v>0</v>
      </c>
      <c r="AB235" s="154"/>
      <c r="AC235" s="154"/>
      <c r="AD235" s="68"/>
      <c r="AE235" s="68" t="s">
        <v>252</v>
      </c>
      <c r="AF235" s="89">
        <v>5</v>
      </c>
      <c r="AG235" s="90"/>
      <c r="AO235" s="153"/>
      <c r="AP235" s="1"/>
      <c r="AZ235"/>
      <c r="BA235" s="1"/>
      <c r="BB235"/>
    </row>
    <row r="236" spans="2:54" x14ac:dyDescent="0.2">
      <c r="D236" s="1">
        <v>19</v>
      </c>
      <c r="E236" s="579">
        <f>SUM(E212:E232)/D236</f>
        <v>1.9473684210526316</v>
      </c>
      <c r="F236" s="579">
        <f>SUM(F212:F232)/D236</f>
        <v>1.368421052631579</v>
      </c>
      <c r="M236" s="540"/>
      <c r="N236" s="540"/>
      <c r="O236" s="540"/>
    </row>
    <row r="237" spans="2:54" ht="18" x14ac:dyDescent="0.25">
      <c r="B237" s="560" t="s">
        <v>285</v>
      </c>
      <c r="M237" s="540"/>
      <c r="N237" s="540"/>
      <c r="O237" s="540"/>
    </row>
    <row r="238" spans="2:54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20"/>
      <c r="I238" s="583"/>
      <c r="J238" s="236"/>
      <c r="K238" s="259" t="s">
        <v>299</v>
      </c>
      <c r="L238" s="280"/>
      <c r="M238" s="539"/>
      <c r="N238" s="539" t="s">
        <v>248</v>
      </c>
      <c r="O238" s="539"/>
      <c r="P238" s="568"/>
      <c r="Q238" s="461"/>
      <c r="R238" s="474" t="s">
        <v>276</v>
      </c>
      <c r="S238" s="463"/>
      <c r="T238" s="569"/>
      <c r="U238" s="569" t="s">
        <v>278</v>
      </c>
      <c r="V238" s="569"/>
      <c r="W238" s="568" t="s">
        <v>308</v>
      </c>
      <c r="X238" s="473"/>
      <c r="Y238" s="462" t="s">
        <v>307</v>
      </c>
      <c r="Z238" s="463"/>
      <c r="AA238" s="600" t="s">
        <v>309</v>
      </c>
      <c r="AB238" s="601"/>
      <c r="AC238" s="601"/>
      <c r="AD238" s="147" t="s">
        <v>243</v>
      </c>
      <c r="AE238" s="148" t="s">
        <v>243</v>
      </c>
      <c r="AF238" s="7" t="s">
        <v>288</v>
      </c>
      <c r="AG238" s="8"/>
    </row>
    <row r="239" spans="2:54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1" t="s">
        <v>249</v>
      </c>
      <c r="I239" s="584" t="s">
        <v>250</v>
      </c>
      <c r="J239" s="542" t="s">
        <v>245</v>
      </c>
      <c r="K239" s="542" t="s">
        <v>243</v>
      </c>
      <c r="L239" s="541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70" t="s">
        <v>249</v>
      </c>
      <c r="U239" s="570" t="s">
        <v>243</v>
      </c>
      <c r="V239" s="570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602" t="s">
        <v>310</v>
      </c>
      <c r="AB239" s="602" t="s">
        <v>243</v>
      </c>
      <c r="AC239" s="602" t="s">
        <v>244</v>
      </c>
      <c r="AD239" s="194" t="s">
        <v>101</v>
      </c>
      <c r="AE239" s="194" t="s">
        <v>102</v>
      </c>
      <c r="AF239" s="10" t="s">
        <v>9</v>
      </c>
      <c r="AG239" s="11" t="s">
        <v>10</v>
      </c>
    </row>
    <row r="240" spans="2:54" ht="15" x14ac:dyDescent="0.2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1" t="s">
        <v>241</v>
      </c>
      <c r="H240" s="121"/>
      <c r="I240" s="456"/>
      <c r="J240" s="442"/>
      <c r="K240" s="442"/>
      <c r="L240" s="442"/>
      <c r="M240" s="145">
        <v>18</v>
      </c>
      <c r="N240" s="145">
        <v>1</v>
      </c>
      <c r="O240" s="145">
        <v>1</v>
      </c>
      <c r="P240" s="456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56"/>
      <c r="X240" s="442"/>
      <c r="Y240" s="442"/>
      <c r="Z240" s="442"/>
      <c r="AA240" s="145">
        <v>10</v>
      </c>
      <c r="AB240" s="145">
        <v>1</v>
      </c>
      <c r="AC240" s="615"/>
      <c r="AD240" s="145"/>
      <c r="AE240" s="145" t="s">
        <v>286</v>
      </c>
      <c r="AF240" s="122">
        <v>1</v>
      </c>
      <c r="AG240" s="123">
        <v>1</v>
      </c>
    </row>
    <row r="241" spans="2:47" ht="15" x14ac:dyDescent="0.25">
      <c r="B241" s="301"/>
      <c r="C241" s="128"/>
      <c r="D241" s="128" t="s">
        <v>290</v>
      </c>
      <c r="E241" s="202">
        <v>3</v>
      </c>
      <c r="F241" s="202">
        <v>0</v>
      </c>
      <c r="G241" s="512" t="s">
        <v>241</v>
      </c>
      <c r="H241" s="129"/>
      <c r="I241" s="457"/>
      <c r="J241" s="190"/>
      <c r="K241" s="190"/>
      <c r="L241" s="190"/>
      <c r="M241" s="146">
        <v>18</v>
      </c>
      <c r="N241" s="146">
        <v>1</v>
      </c>
      <c r="O241" s="146">
        <v>3</v>
      </c>
      <c r="P241" s="457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457"/>
      <c r="X241" s="190"/>
      <c r="Y241" s="190"/>
      <c r="Z241" s="190"/>
      <c r="AA241" s="146">
        <v>10</v>
      </c>
      <c r="AB241" s="146">
        <v>1</v>
      </c>
      <c r="AC241" s="616"/>
      <c r="AD241" s="146"/>
      <c r="AE241" s="146" t="s">
        <v>286</v>
      </c>
      <c r="AF241" s="130">
        <v>1</v>
      </c>
      <c r="AG241" s="131">
        <v>1</v>
      </c>
    </row>
    <row r="242" spans="2:47" ht="15" x14ac:dyDescent="0.25">
      <c r="B242" s="301"/>
      <c r="C242" s="128"/>
      <c r="D242" s="128" t="s">
        <v>291</v>
      </c>
      <c r="E242" s="202">
        <v>3</v>
      </c>
      <c r="F242" s="202">
        <v>0</v>
      </c>
      <c r="G242" s="512" t="s">
        <v>241</v>
      </c>
      <c r="H242" s="129"/>
      <c r="I242" s="457"/>
      <c r="J242" s="190"/>
      <c r="K242" s="190"/>
      <c r="L242" s="190"/>
      <c r="M242" s="146">
        <v>18</v>
      </c>
      <c r="N242" s="146">
        <v>1</v>
      </c>
      <c r="O242" s="146">
        <v>2</v>
      </c>
      <c r="P242" s="457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457"/>
      <c r="X242" s="190"/>
      <c r="Y242" s="190"/>
      <c r="Z242" s="190"/>
      <c r="AA242" s="146">
        <v>10</v>
      </c>
      <c r="AB242" s="146">
        <v>1</v>
      </c>
      <c r="AC242" s="616"/>
      <c r="AD242" s="146"/>
      <c r="AE242" s="146" t="s">
        <v>286</v>
      </c>
      <c r="AF242" s="130">
        <v>1</v>
      </c>
      <c r="AG242" s="131">
        <v>1</v>
      </c>
    </row>
    <row r="243" spans="2:47" ht="15" x14ac:dyDescent="0.25">
      <c r="B243" s="301"/>
      <c r="C243" s="128"/>
      <c r="D243" s="128" t="s">
        <v>292</v>
      </c>
      <c r="E243" s="202">
        <v>3</v>
      </c>
      <c r="F243" s="202">
        <v>0</v>
      </c>
      <c r="G243" s="512" t="s">
        <v>241</v>
      </c>
      <c r="H243" s="129"/>
      <c r="I243" s="457"/>
      <c r="J243" s="190"/>
      <c r="K243" s="190"/>
      <c r="L243" s="190"/>
      <c r="M243" s="146">
        <v>18</v>
      </c>
      <c r="N243" s="146">
        <v>1</v>
      </c>
      <c r="O243" s="146">
        <v>2</v>
      </c>
      <c r="P243" s="457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457"/>
      <c r="X243" s="190"/>
      <c r="Y243" s="190"/>
      <c r="Z243" s="190"/>
      <c r="AA243" s="146">
        <v>10</v>
      </c>
      <c r="AB243" s="146">
        <v>1</v>
      </c>
      <c r="AC243" s="616"/>
      <c r="AD243" s="146"/>
      <c r="AE243" s="146" t="s">
        <v>286</v>
      </c>
      <c r="AF243" s="130">
        <v>1</v>
      </c>
      <c r="AG243" s="131">
        <v>1</v>
      </c>
    </row>
    <row r="244" spans="2:47" ht="15" x14ac:dyDescent="0.25">
      <c r="B244" s="301"/>
      <c r="C244" s="128"/>
      <c r="D244" s="128" t="s">
        <v>293</v>
      </c>
      <c r="E244" s="202">
        <v>3</v>
      </c>
      <c r="F244" s="202">
        <v>0</v>
      </c>
      <c r="G244" s="512" t="s">
        <v>241</v>
      </c>
      <c r="H244" s="129"/>
      <c r="I244" s="457"/>
      <c r="J244" s="190"/>
      <c r="K244" s="190"/>
      <c r="L244" s="190"/>
      <c r="M244" s="146">
        <v>18</v>
      </c>
      <c r="N244" s="146">
        <v>1</v>
      </c>
      <c r="O244" s="146">
        <v>2</v>
      </c>
      <c r="P244" s="457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457"/>
      <c r="X244" s="190"/>
      <c r="Y244" s="190"/>
      <c r="Z244" s="190"/>
      <c r="AA244" s="146">
        <v>10</v>
      </c>
      <c r="AB244" s="146">
        <v>1</v>
      </c>
      <c r="AC244" s="616"/>
      <c r="AD244" s="146"/>
      <c r="AE244" s="146" t="s">
        <v>286</v>
      </c>
      <c r="AF244" s="130">
        <v>1</v>
      </c>
      <c r="AG244" s="131">
        <v>1</v>
      </c>
    </row>
    <row r="245" spans="2:47" ht="15" x14ac:dyDescent="0.25">
      <c r="B245" s="301"/>
      <c r="C245" s="128"/>
      <c r="D245" s="128" t="s">
        <v>294</v>
      </c>
      <c r="E245" s="202">
        <v>3</v>
      </c>
      <c r="F245" s="202">
        <v>0</v>
      </c>
      <c r="G245" s="512" t="s">
        <v>241</v>
      </c>
      <c r="H245" s="129"/>
      <c r="I245" s="457"/>
      <c r="J245" s="190"/>
      <c r="K245" s="190"/>
      <c r="L245" s="190"/>
      <c r="M245" s="146">
        <v>18</v>
      </c>
      <c r="N245" s="146">
        <v>1</v>
      </c>
      <c r="O245" s="146">
        <v>1</v>
      </c>
      <c r="P245" s="457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457"/>
      <c r="X245" s="190"/>
      <c r="Y245" s="190"/>
      <c r="Z245" s="190"/>
      <c r="AA245" s="146">
        <v>10</v>
      </c>
      <c r="AB245" s="146">
        <v>1</v>
      </c>
      <c r="AC245" s="616"/>
      <c r="AD245" s="146"/>
      <c r="AE245" s="146" t="s">
        <v>286</v>
      </c>
      <c r="AF245" s="130">
        <v>1</v>
      </c>
      <c r="AG245" s="131">
        <v>1</v>
      </c>
    </row>
    <row r="246" spans="2:47" x14ac:dyDescent="0.2">
      <c r="B246" s="290"/>
      <c r="C246" s="52"/>
      <c r="D246" s="53"/>
      <c r="E246" s="196"/>
      <c r="F246" s="196"/>
      <c r="G246" s="512"/>
      <c r="H246" s="124"/>
      <c r="I246" s="458"/>
      <c r="J246" s="443"/>
      <c r="K246" s="443"/>
      <c r="L246" s="443"/>
      <c r="M246" s="124"/>
      <c r="N246" s="124"/>
      <c r="O246" s="124"/>
      <c r="P246" s="458"/>
      <c r="Q246" s="443"/>
      <c r="R246" s="443"/>
      <c r="S246" s="443"/>
      <c r="T246" s="124"/>
      <c r="U246" s="124"/>
      <c r="V246" s="124"/>
      <c r="W246" s="458"/>
      <c r="X246" s="443"/>
      <c r="Y246" s="443"/>
      <c r="Z246" s="443"/>
      <c r="AA246" s="124"/>
      <c r="AB246" s="124"/>
      <c r="AC246" s="617"/>
      <c r="AD246" s="306"/>
      <c r="AE246" s="306"/>
      <c r="AF246" s="125"/>
      <c r="AG246" s="125"/>
    </row>
    <row r="247" spans="2:47" ht="15" x14ac:dyDescent="0.2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2" t="s">
        <v>241</v>
      </c>
      <c r="H247" s="95"/>
      <c r="I247" s="96"/>
      <c r="J247" s="80"/>
      <c r="K247" s="80"/>
      <c r="L247" s="80"/>
      <c r="M247" s="68">
        <v>18</v>
      </c>
      <c r="N247" s="68">
        <v>1</v>
      </c>
      <c r="O247" s="68">
        <v>2</v>
      </c>
      <c r="P247" s="96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96"/>
      <c r="X247" s="80"/>
      <c r="Y247" s="80"/>
      <c r="Z247" s="80"/>
      <c r="AA247" s="68">
        <v>10</v>
      </c>
      <c r="AB247" s="68">
        <v>1</v>
      </c>
      <c r="AC247" s="154"/>
      <c r="AD247" s="80"/>
      <c r="AE247" s="80" t="s">
        <v>287</v>
      </c>
      <c r="AF247" s="96">
        <v>1</v>
      </c>
      <c r="AG247" s="97">
        <v>1</v>
      </c>
    </row>
    <row r="248" spans="2:47" ht="15" x14ac:dyDescent="0.25">
      <c r="B248" s="291"/>
      <c r="C248" s="56"/>
      <c r="D248" s="56" t="s">
        <v>296</v>
      </c>
      <c r="E248" s="76">
        <v>3</v>
      </c>
      <c r="F248" s="76">
        <v>0</v>
      </c>
      <c r="G248" s="512" t="s">
        <v>241</v>
      </c>
      <c r="H248" s="95"/>
      <c r="I248" s="96"/>
      <c r="J248" s="80"/>
      <c r="K248" s="80"/>
      <c r="L248" s="80"/>
      <c r="M248" s="68">
        <v>18</v>
      </c>
      <c r="N248" s="68">
        <v>1</v>
      </c>
      <c r="O248" s="68">
        <v>2</v>
      </c>
      <c r="P248" s="96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96"/>
      <c r="X248" s="80"/>
      <c r="Y248" s="80"/>
      <c r="Z248" s="80"/>
      <c r="AA248" s="68">
        <v>10</v>
      </c>
      <c r="AB248" s="68">
        <v>1</v>
      </c>
      <c r="AC248" s="154"/>
      <c r="AD248" s="80"/>
      <c r="AE248" s="80" t="s">
        <v>287</v>
      </c>
      <c r="AF248" s="96">
        <v>1</v>
      </c>
      <c r="AG248" s="97">
        <v>1</v>
      </c>
    </row>
    <row r="249" spans="2:47" ht="15" x14ac:dyDescent="0.25">
      <c r="B249" s="291"/>
      <c r="C249" s="56"/>
      <c r="D249" s="56" t="s">
        <v>297</v>
      </c>
      <c r="E249" s="76">
        <v>3</v>
      </c>
      <c r="F249" s="76">
        <v>0</v>
      </c>
      <c r="G249" s="512" t="s">
        <v>241</v>
      </c>
      <c r="H249" s="95"/>
      <c r="I249" s="96"/>
      <c r="J249" s="80"/>
      <c r="K249" s="80"/>
      <c r="L249" s="80"/>
      <c r="M249" s="68">
        <v>18</v>
      </c>
      <c r="N249" s="68">
        <v>1</v>
      </c>
      <c r="O249" s="68">
        <v>2</v>
      </c>
      <c r="P249" s="96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96"/>
      <c r="X249" s="80"/>
      <c r="Y249" s="80"/>
      <c r="Z249" s="80"/>
      <c r="AA249" s="68">
        <v>10</v>
      </c>
      <c r="AB249" s="68">
        <v>1</v>
      </c>
      <c r="AC249" s="154"/>
      <c r="AD249" s="80"/>
      <c r="AE249" s="80" t="s">
        <v>287</v>
      </c>
      <c r="AF249" s="96">
        <v>1</v>
      </c>
      <c r="AG249" s="97">
        <v>1</v>
      </c>
    </row>
    <row r="250" spans="2:47" ht="15" x14ac:dyDescent="0.25">
      <c r="B250" s="289"/>
      <c r="C250" s="46"/>
      <c r="D250" s="46"/>
      <c r="E250" s="98"/>
      <c r="F250" s="98"/>
      <c r="G250" s="512"/>
      <c r="H250" s="87"/>
      <c r="I250" s="96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96"/>
      <c r="X250" s="80"/>
      <c r="Y250" s="80"/>
      <c r="Z250" s="80"/>
      <c r="AA250" s="68"/>
      <c r="AB250" s="68"/>
      <c r="AC250" s="154"/>
      <c r="AD250" s="68"/>
      <c r="AE250" s="68"/>
      <c r="AF250" s="89"/>
      <c r="AG250" s="90"/>
    </row>
    <row r="251" spans="2:47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12" t="s">
        <v>241</v>
      </c>
      <c r="H251" s="87"/>
      <c r="I251" s="96"/>
      <c r="J251" s="80"/>
      <c r="K251" s="80"/>
      <c r="L251" s="80"/>
      <c r="M251" s="68">
        <v>18</v>
      </c>
      <c r="N251" s="68"/>
      <c r="O251" s="68"/>
      <c r="P251" s="96">
        <v>5</v>
      </c>
      <c r="Q251" s="80"/>
      <c r="R251" s="80"/>
      <c r="S251" s="80"/>
      <c r="T251" s="68">
        <v>10</v>
      </c>
      <c r="U251" s="68">
        <v>1</v>
      </c>
      <c r="V251" s="68"/>
      <c r="W251" s="96"/>
      <c r="X251" s="80"/>
      <c r="Y251" s="80"/>
      <c r="Z251" s="80"/>
      <c r="AA251" s="68">
        <v>10</v>
      </c>
      <c r="AB251" s="68">
        <v>1</v>
      </c>
      <c r="AC251" s="154"/>
      <c r="AD251" s="68"/>
      <c r="AE251" s="80" t="s">
        <v>287</v>
      </c>
      <c r="AF251" s="89">
        <v>10</v>
      </c>
      <c r="AG251" s="90"/>
      <c r="AU251" s="478"/>
    </row>
  </sheetData>
  <phoneticPr fontId="2" type="noConversion"/>
  <pageMargins left="0.39370078740157483" right="0" top="0.39370078740157483" bottom="0.39370078740157483" header="0.31496062992125984" footer="0.31496062992125984"/>
  <pageSetup paperSize="8" scale="4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ySplit="4" topLeftCell="A29" activePane="bottomLeft" state="frozen"/>
      <selection pane="bottomLeft" activeCell="B1" sqref="B1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300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301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2" t="s">
        <v>302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8">
        <v>81</v>
      </c>
      <c r="Q11" s="488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8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8">
        <v>84</v>
      </c>
      <c r="Q13" s="488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8">
        <v>25</v>
      </c>
      <c r="Q14" s="488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8">
        <v>64</v>
      </c>
      <c r="Q15" s="488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8">
        <v>168</v>
      </c>
      <c r="Q25" s="488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8">
        <v>151</v>
      </c>
      <c r="Q26" s="488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8">
        <f>64+105</f>
        <v>169</v>
      </c>
      <c r="Q27" s="488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9">
        <v>94</v>
      </c>
      <c r="Q28" s="489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9">
        <v>107</v>
      </c>
      <c r="Q29" s="489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90">
        <v>72</v>
      </c>
      <c r="Q30" s="490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90">
        <v>93</v>
      </c>
      <c r="Q31" s="490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303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9">
        <v>156</v>
      </c>
      <c r="Q43" s="489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9">
        <v>161</v>
      </c>
      <c r="Q44" s="489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9">
        <v>170</v>
      </c>
      <c r="Q45" s="489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1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1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1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3"/>
      <c r="S79" s="523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6"/>
      <c r="Q80" s="486"/>
      <c r="R80" s="524"/>
      <c r="S80" s="524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1">
        <v>68</v>
      </c>
      <c r="Q82" s="491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1">
        <v>72</v>
      </c>
      <c r="Q83" s="491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1">
        <v>121</v>
      </c>
      <c r="Q84" s="491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1">
        <v>66</v>
      </c>
      <c r="Q85" s="491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1">
        <v>65</v>
      </c>
      <c r="Q86" s="491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4">
        <v>128</v>
      </c>
      <c r="Q87" s="491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1">
        <v>69</v>
      </c>
      <c r="Q88" s="491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1">
        <v>76</v>
      </c>
      <c r="Q89" s="491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1">
        <v>85</v>
      </c>
      <c r="Q90" s="491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1">
        <v>51</v>
      </c>
      <c r="Q91" s="491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1">
        <v>12</v>
      </c>
      <c r="Q92" s="491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1">
        <v>12</v>
      </c>
      <c r="Q93" s="491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4">
        <v>28</v>
      </c>
      <c r="Q94" s="491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1">
        <v>18</v>
      </c>
      <c r="Q95" s="491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1">
        <v>14</v>
      </c>
      <c r="Q96" s="491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1">
        <v>35</v>
      </c>
      <c r="Q97" s="491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1">
        <v>33</v>
      </c>
      <c r="Q98" s="491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1">
        <v>15</v>
      </c>
      <c r="Q99" s="491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1">
        <v>33</v>
      </c>
      <c r="Q100" s="491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1">
        <v>30</v>
      </c>
      <c r="Q101" s="491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3"/>
      <c r="S129" s="523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6"/>
      <c r="Q130" s="486"/>
      <c r="R130" s="524"/>
      <c r="S130" s="524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2">
        <v>24</v>
      </c>
      <c r="Q134" s="492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2">
        <v>21</v>
      </c>
      <c r="Q135" s="492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2">
        <v>44</v>
      </c>
      <c r="Q136" s="492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2">
        <v>29</v>
      </c>
      <c r="Q137" s="492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1">
        <v>26</v>
      </c>
      <c r="Q138" s="491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1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3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3"/>
      <c r="S148" s="523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6"/>
      <c r="Q149" s="486"/>
      <c r="R149" s="524"/>
      <c r="S149" s="524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500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1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1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3"/>
      <c r="S204" s="523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6"/>
      <c r="Q205" s="486"/>
      <c r="R205" s="524"/>
      <c r="S205" s="524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5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ySplit="4" topLeftCell="A5" activePane="bottomLeft" state="frozen"/>
      <selection pane="bottomLeft" activeCell="H63" sqref="H63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Grups 2018_19</vt:lpstr>
      <vt:lpstr>Grups_2017_18</vt:lpstr>
      <vt:lpstr>Grups_2016_17</vt:lpstr>
      <vt:lpstr>'Grups 2018_19'!Àrea_d'impressió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2019-02-11T09:29:49Z</cp:lastPrinted>
  <dcterms:created xsi:type="dcterms:W3CDTF">2014-03-16T17:58:34Z</dcterms:created>
  <dcterms:modified xsi:type="dcterms:W3CDTF">2019-02-21T12:38:52Z</dcterms:modified>
</cp:coreProperties>
</file>