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AP ESTUDIS\Encarrec Docent\Encarrec 2019-20\"/>
    </mc:Choice>
  </mc:AlternateContent>
  <bookViews>
    <workbookView xWindow="600" yWindow="1350" windowWidth="15075" windowHeight="8010"/>
  </bookViews>
  <sheets>
    <sheet name="Grups 2018_19" sheetId="1" r:id="rId1"/>
    <sheet name="Grups_2017_18" sheetId="5" r:id="rId2"/>
    <sheet name="Grups_2016_17" sheetId="3" r:id="rId3"/>
  </sheets>
  <definedNames>
    <definedName name="_xlnm.Print_Area" localSheetId="0">'Grups 2018_19'!$A$1:$AU$251</definedName>
  </definedNames>
  <calcPr calcId="162913"/>
</workbook>
</file>

<file path=xl/calcChain.xml><?xml version="1.0" encoding="utf-8"?>
<calcChain xmlns="http://schemas.openxmlformats.org/spreadsheetml/2006/main">
  <c r="AF13" i="1" l="1"/>
  <c r="AA228" i="1"/>
  <c r="AA229" i="1"/>
  <c r="AA230" i="1"/>
  <c r="AA231" i="1"/>
  <c r="AA232" i="1"/>
  <c r="AA221" i="1"/>
  <c r="AA222" i="1"/>
  <c r="AA223" i="1"/>
  <c r="AA224" i="1"/>
  <c r="AA225" i="1"/>
  <c r="AA227" i="1"/>
  <c r="AA220" i="1"/>
  <c r="AA213" i="1"/>
  <c r="AA214" i="1"/>
  <c r="AA215" i="1"/>
  <c r="AA216" i="1"/>
  <c r="AA217" i="1"/>
  <c r="AA218" i="1"/>
  <c r="AA199" i="1"/>
  <c r="AA206" i="1"/>
  <c r="AA207" i="1"/>
  <c r="AA205" i="1"/>
  <c r="AA198" i="1"/>
  <c r="AA200" i="1"/>
  <c r="AA201" i="1"/>
  <c r="AA197" i="1"/>
  <c r="AA195" i="1"/>
  <c r="AA194" i="1"/>
  <c r="AA191" i="1"/>
  <c r="AA192" i="1"/>
  <c r="AA190" i="1"/>
  <c r="AA186" i="1"/>
  <c r="AA187" i="1"/>
  <c r="AA188" i="1"/>
  <c r="AA185" i="1"/>
  <c r="AA183" i="1"/>
  <c r="AA181" i="1"/>
  <c r="AA161" i="1"/>
  <c r="AA162" i="1"/>
  <c r="AA163" i="1"/>
  <c r="AA160" i="1"/>
  <c r="AA177" i="1"/>
  <c r="AA178" i="1"/>
  <c r="AA179" i="1"/>
  <c r="AA171" i="1"/>
  <c r="AA172" i="1"/>
  <c r="AA173" i="1"/>
  <c r="AA174" i="1"/>
  <c r="AA170" i="1"/>
  <c r="AA176" i="1"/>
  <c r="AA168" i="1"/>
  <c r="AA166" i="1"/>
  <c r="AA167" i="1"/>
  <c r="AA165" i="1"/>
  <c r="AA157" i="1"/>
  <c r="AA158" i="1"/>
  <c r="AA156" i="1"/>
  <c r="AA152" i="1"/>
  <c r="AA153" i="1"/>
  <c r="AA151" i="1"/>
  <c r="W140" i="1"/>
  <c r="W139" i="1"/>
  <c r="AA132" i="1"/>
  <c r="AA133" i="1"/>
  <c r="AA131" i="1"/>
  <c r="AA129" i="1"/>
  <c r="AA128" i="1"/>
  <c r="AA101" i="1"/>
  <c r="AA102" i="1"/>
  <c r="AA103" i="1"/>
  <c r="AA104" i="1"/>
  <c r="AA105" i="1"/>
  <c r="AA106" i="1"/>
  <c r="AA107" i="1"/>
  <c r="AA108" i="1"/>
  <c r="AA109" i="1"/>
  <c r="AA110" i="1"/>
  <c r="AA111" i="1"/>
  <c r="AA112" i="1"/>
  <c r="AA113" i="1"/>
  <c r="AA114" i="1"/>
  <c r="AA115" i="1"/>
  <c r="AA116" i="1"/>
  <c r="AA117" i="1"/>
  <c r="AA118" i="1"/>
  <c r="AA119" i="1"/>
  <c r="AA120" i="1"/>
  <c r="AA121" i="1"/>
  <c r="AA122" i="1"/>
  <c r="AA100" i="1"/>
  <c r="AA99" i="1"/>
  <c r="AA98" i="1"/>
  <c r="AA78" i="1"/>
  <c r="AA79" i="1"/>
  <c r="AA80" i="1"/>
  <c r="AA81" i="1"/>
  <c r="AA82" i="1"/>
  <c r="AA83" i="1"/>
  <c r="AA84" i="1"/>
  <c r="AA85" i="1"/>
  <c r="AA86" i="1"/>
  <c r="AA87" i="1"/>
  <c r="AA88" i="1"/>
  <c r="AA89" i="1"/>
  <c r="AA90" i="1"/>
  <c r="AA91" i="1"/>
  <c r="AA92" i="1"/>
  <c r="AA93" i="1"/>
  <c r="AA94" i="1"/>
  <c r="AA95" i="1"/>
  <c r="AA96" i="1"/>
  <c r="AA77" i="1"/>
  <c r="AA63" i="1"/>
  <c r="AA64" i="1"/>
  <c r="AA65" i="1"/>
  <c r="AA66" i="1"/>
  <c r="AA67" i="1"/>
  <c r="AA68" i="1"/>
  <c r="AA69" i="1"/>
  <c r="AA70" i="1"/>
  <c r="AA71" i="1"/>
  <c r="AA72" i="1"/>
  <c r="AA73" i="1"/>
  <c r="AA74" i="1"/>
  <c r="AA75" i="1"/>
  <c r="AA59" i="1"/>
  <c r="AA60" i="1"/>
  <c r="AA61" i="1"/>
  <c r="AA62" i="1"/>
  <c r="AA58" i="1"/>
  <c r="AA31" i="1"/>
  <c r="AA30" i="1"/>
  <c r="AA29" i="1"/>
  <c r="AA28" i="1"/>
  <c r="AA47" i="1"/>
  <c r="AA48" i="1"/>
  <c r="AA49" i="1"/>
  <c r="AA50" i="1"/>
  <c r="AA51" i="1"/>
  <c r="AA52" i="1"/>
  <c r="AA53" i="1"/>
  <c r="AA54" i="1"/>
  <c r="AA55" i="1"/>
  <c r="AA56" i="1"/>
  <c r="AA46" i="1"/>
  <c r="AA44" i="1"/>
  <c r="AA45" i="1"/>
  <c r="AA43" i="1"/>
  <c r="AA39" i="1"/>
  <c r="AA40" i="1"/>
  <c r="AA41" i="1"/>
  <c r="AA38" i="1"/>
  <c r="AA36" i="1"/>
  <c r="AA37" i="1"/>
  <c r="AA6" i="1"/>
  <c r="AA7" i="1"/>
  <c r="AA8" i="1"/>
  <c r="AA9" i="1"/>
  <c r="AA12" i="1"/>
  <c r="AA13" i="1"/>
  <c r="AA14" i="1"/>
  <c r="AA15" i="1"/>
  <c r="AA17" i="1"/>
  <c r="AA18" i="1"/>
  <c r="AA19" i="1"/>
  <c r="AA20" i="1"/>
  <c r="AA21" i="1"/>
  <c r="AA22" i="1"/>
  <c r="AA23" i="1"/>
  <c r="AA25" i="1"/>
  <c r="AA26" i="1"/>
  <c r="AA27" i="1"/>
  <c r="AA33" i="1"/>
  <c r="AA35" i="1"/>
  <c r="AA34" i="1"/>
  <c r="AG133" i="1"/>
  <c r="AG132" i="1"/>
  <c r="AG131" i="1"/>
  <c r="AF133" i="1"/>
  <c r="AG100" i="1"/>
  <c r="AG98" i="1"/>
  <c r="AF98" i="1"/>
  <c r="AG37" i="1"/>
  <c r="AG33" i="1"/>
  <c r="AG34" i="1"/>
  <c r="AF33" i="1"/>
  <c r="AF18" i="1"/>
  <c r="AG9" i="1"/>
  <c r="AG8" i="1"/>
  <c r="AG6" i="1"/>
  <c r="W19" i="1"/>
  <c r="F236" i="1" l="1"/>
  <c r="E236" i="1"/>
  <c r="F208" i="1"/>
  <c r="E208" i="1"/>
  <c r="F32" i="1"/>
  <c r="E32" i="1"/>
  <c r="F24" i="1"/>
  <c r="E24" i="1"/>
  <c r="F16" i="1"/>
  <c r="E16" i="1"/>
  <c r="F10" i="1"/>
  <c r="E10" i="1"/>
  <c r="X19" i="1"/>
  <c r="P143" i="5" l="1"/>
  <c r="Q27" i="5"/>
  <c r="P27" i="5"/>
  <c r="AI145" i="5"/>
  <c r="AH145" i="5"/>
  <c r="AF145" i="5"/>
  <c r="AD145" i="5"/>
  <c r="AB145" i="5"/>
  <c r="Z145" i="5"/>
  <c r="X145" i="5"/>
  <c r="M145" i="5"/>
  <c r="I145" i="5"/>
  <c r="H145" i="5"/>
  <c r="AK143" i="5"/>
  <c r="AK142" i="5"/>
  <c r="AK145" i="5"/>
  <c r="AK141" i="5"/>
  <c r="AK140" i="5"/>
  <c r="W137" i="5"/>
  <c r="V137" i="5"/>
  <c r="V135" i="5"/>
  <c r="V134" i="5"/>
  <c r="V132" i="5"/>
  <c r="V131" i="5"/>
  <c r="W108" i="5"/>
  <c r="V108" i="5"/>
  <c r="W107" i="5"/>
  <c r="V107" i="5"/>
  <c r="W106" i="5"/>
  <c r="V106" i="5"/>
  <c r="W105" i="5"/>
  <c r="V105" i="5"/>
  <c r="W63" i="5"/>
  <c r="V63" i="5"/>
  <c r="W45" i="5"/>
  <c r="V45" i="5"/>
  <c r="W44" i="5"/>
  <c r="V44" i="5"/>
  <c r="W43" i="5"/>
  <c r="V43" i="5"/>
  <c r="P41" i="5"/>
  <c r="W37" i="5"/>
  <c r="V37" i="5"/>
  <c r="W36" i="5"/>
  <c r="V36" i="5"/>
  <c r="Q36" i="5"/>
  <c r="P36" i="5"/>
  <c r="W35" i="5"/>
  <c r="V35" i="5"/>
  <c r="V34" i="5"/>
  <c r="W33" i="5"/>
  <c r="V33" i="5"/>
  <c r="W29" i="5"/>
  <c r="V29" i="5"/>
  <c r="W28" i="5"/>
  <c r="V28" i="5"/>
  <c r="W27" i="5"/>
  <c r="V27" i="5"/>
  <c r="W26" i="5"/>
  <c r="V26" i="5"/>
  <c r="W25" i="5"/>
  <c r="V25" i="5"/>
  <c r="W21" i="5"/>
  <c r="V21" i="5"/>
  <c r="W20" i="5"/>
  <c r="V20" i="5"/>
  <c r="W19" i="5"/>
  <c r="V19" i="5"/>
  <c r="W18" i="5"/>
  <c r="W17" i="5"/>
  <c r="V17" i="5"/>
  <c r="W15" i="5"/>
  <c r="V15" i="5"/>
  <c r="W14" i="5"/>
  <c r="V14" i="5"/>
  <c r="W13" i="5"/>
  <c r="V13" i="5"/>
  <c r="W12" i="5"/>
  <c r="V12" i="5"/>
  <c r="W11" i="5"/>
  <c r="V11" i="5"/>
  <c r="W9" i="5"/>
  <c r="V9" i="5"/>
  <c r="W8" i="5"/>
  <c r="V8" i="5"/>
  <c r="W7" i="5"/>
  <c r="V7" i="5"/>
  <c r="W6" i="5"/>
  <c r="V6" i="5"/>
  <c r="W5" i="5"/>
  <c r="V5" i="5"/>
  <c r="P140" i="1"/>
  <c r="P27" i="1"/>
  <c r="Q27" i="1"/>
  <c r="T34" i="1"/>
  <c r="T33" i="1"/>
  <c r="T101" i="1"/>
  <c r="T102" i="1"/>
  <c r="T104" i="1"/>
  <c r="T105" i="1"/>
  <c r="T106" i="1"/>
  <c r="T107" i="1"/>
  <c r="T108" i="1"/>
  <c r="T109" i="1"/>
  <c r="T110" i="1"/>
  <c r="T113" i="1"/>
  <c r="T114" i="1"/>
  <c r="T115" i="1"/>
  <c r="T116" i="1"/>
  <c r="T117" i="1"/>
  <c r="T118" i="1"/>
  <c r="T119" i="1"/>
  <c r="T120" i="1"/>
  <c r="T121" i="1"/>
  <c r="T122" i="1"/>
  <c r="T98" i="1"/>
  <c r="T67" i="1"/>
  <c r="T68" i="1"/>
  <c r="T69" i="1"/>
  <c r="T70" i="1"/>
  <c r="T71" i="1"/>
  <c r="T72" i="1"/>
  <c r="T73" i="1"/>
  <c r="T74" i="1"/>
  <c r="T75" i="1"/>
  <c r="T64" i="1"/>
  <c r="T63" i="1"/>
  <c r="T59" i="1"/>
  <c r="T40" i="1"/>
  <c r="T39" i="1"/>
  <c r="T41" i="1"/>
  <c r="T38" i="1"/>
  <c r="T35" i="1"/>
  <c r="T36" i="1"/>
  <c r="T37" i="1"/>
  <c r="T23" i="1"/>
  <c r="T22" i="1"/>
  <c r="T21" i="1"/>
  <c r="T20" i="1"/>
  <c r="T19" i="1"/>
  <c r="T18" i="1"/>
  <c r="T17" i="1"/>
  <c r="T9" i="1"/>
  <c r="T8" i="1"/>
  <c r="T6" i="1"/>
  <c r="T7" i="1"/>
  <c r="P41" i="1"/>
  <c r="Q36" i="1"/>
  <c r="P36" i="1"/>
  <c r="W143" i="3"/>
  <c r="V143" i="3"/>
  <c r="T143" i="3"/>
  <c r="R143" i="3"/>
  <c r="P143" i="3"/>
  <c r="N143" i="3"/>
  <c r="L143" i="3"/>
  <c r="G142" i="3"/>
  <c r="G141" i="3"/>
  <c r="G140" i="3"/>
  <c r="K137" i="3"/>
  <c r="J137" i="3"/>
  <c r="K136" i="3"/>
  <c r="J136" i="3"/>
  <c r="J135" i="3"/>
  <c r="J134" i="3"/>
  <c r="J132" i="3"/>
  <c r="J131" i="3"/>
  <c r="K108" i="3"/>
  <c r="J108" i="3"/>
  <c r="K107" i="3"/>
  <c r="J107" i="3"/>
  <c r="K106" i="3"/>
  <c r="J106" i="3"/>
  <c r="K105" i="3"/>
  <c r="J105" i="3"/>
  <c r="K63" i="3"/>
  <c r="J63" i="3"/>
  <c r="K45" i="3"/>
  <c r="J45" i="3"/>
  <c r="K44" i="3"/>
  <c r="J44" i="3"/>
  <c r="K43" i="3"/>
  <c r="J43" i="3"/>
  <c r="K37" i="3"/>
  <c r="J37" i="3"/>
  <c r="K36" i="3"/>
  <c r="J36" i="3"/>
  <c r="K35" i="3"/>
  <c r="J35" i="3"/>
  <c r="K34" i="3"/>
  <c r="J34" i="3"/>
  <c r="K33" i="3"/>
  <c r="J33" i="3"/>
  <c r="K29" i="3"/>
  <c r="J29" i="3"/>
  <c r="K28" i="3"/>
  <c r="J28" i="3"/>
  <c r="K27" i="3"/>
  <c r="J27" i="3"/>
  <c r="K26" i="3"/>
  <c r="J26" i="3"/>
  <c r="K25" i="3"/>
  <c r="J25" i="3"/>
  <c r="K21" i="3"/>
  <c r="J21" i="3"/>
  <c r="K20" i="3"/>
  <c r="J20" i="3"/>
  <c r="K19" i="3"/>
  <c r="J19" i="3"/>
  <c r="K18" i="3"/>
  <c r="J18" i="3"/>
  <c r="K17" i="3"/>
  <c r="J17" i="3"/>
  <c r="K15" i="3"/>
  <c r="J15" i="3"/>
  <c r="K14" i="3"/>
  <c r="J14" i="3"/>
  <c r="K13" i="3"/>
  <c r="J13" i="3"/>
  <c r="K12" i="3"/>
  <c r="J12" i="3"/>
  <c r="K11" i="3"/>
  <c r="J11" i="3"/>
  <c r="K9" i="3"/>
  <c r="J9" i="3"/>
  <c r="K8" i="3"/>
  <c r="J8" i="3"/>
  <c r="K7" i="3"/>
  <c r="J7" i="3"/>
  <c r="K6" i="3"/>
  <c r="J6" i="3"/>
  <c r="K5" i="3"/>
  <c r="J5" i="3"/>
  <c r="H144" i="1"/>
  <c r="M144" i="1"/>
  <c r="I144" i="1"/>
  <c r="AG12" i="1"/>
  <c r="AG11" i="1"/>
  <c r="AG7" i="1"/>
  <c r="AG5" i="1"/>
  <c r="AF11" i="1"/>
  <c r="AF12" i="1"/>
  <c r="AF103" i="1"/>
  <c r="AG36" i="1"/>
  <c r="AG134" i="1"/>
  <c r="AF134" i="1"/>
  <c r="AF132" i="1"/>
  <c r="AF131" i="1"/>
  <c r="AF63" i="1"/>
  <c r="AG28" i="1"/>
  <c r="AG15" i="1"/>
  <c r="AG13" i="1"/>
  <c r="AF129" i="1"/>
  <c r="AF128" i="1"/>
  <c r="AF37" i="1"/>
  <c r="AG101" i="1"/>
  <c r="AF101" i="1"/>
  <c r="AF102" i="1"/>
  <c r="AG102" i="1"/>
  <c r="AG103" i="1"/>
  <c r="AF100" i="1"/>
  <c r="AG63" i="1"/>
  <c r="AF7" i="1"/>
  <c r="AF6" i="1"/>
  <c r="AF8" i="1"/>
  <c r="AG35" i="1"/>
  <c r="AF35" i="1"/>
  <c r="AF34" i="1"/>
  <c r="AF45" i="1"/>
  <c r="AG45" i="1"/>
  <c r="AF44" i="1"/>
  <c r="AG44" i="1"/>
  <c r="AF36" i="1"/>
  <c r="AG27" i="1"/>
  <c r="AG29" i="1"/>
  <c r="AF29" i="1"/>
  <c r="AF28" i="1"/>
  <c r="AF27" i="1"/>
  <c r="AG26" i="1"/>
  <c r="AF26" i="1"/>
  <c r="AG25" i="1"/>
  <c r="AF25" i="1"/>
  <c r="AF19" i="1"/>
  <c r="AG19" i="1"/>
  <c r="AG21" i="1"/>
  <c r="AF21" i="1"/>
  <c r="AG20" i="1"/>
  <c r="AF20" i="1"/>
  <c r="AG18" i="1"/>
  <c r="AG17" i="1"/>
  <c r="AF17" i="1"/>
  <c r="AF9" i="1"/>
  <c r="AF15" i="1"/>
  <c r="AF5" i="1"/>
  <c r="AG14" i="1"/>
  <c r="AF14" i="1"/>
  <c r="AG43" i="1"/>
  <c r="AF43" i="1"/>
  <c r="G143" i="3" l="1"/>
</calcChain>
</file>

<file path=xl/sharedStrings.xml><?xml version="1.0" encoding="utf-8"?>
<sst xmlns="http://schemas.openxmlformats.org/spreadsheetml/2006/main" count="1974" uniqueCount="317">
  <si>
    <t>M</t>
  </si>
  <si>
    <t>E</t>
  </si>
  <si>
    <t>K</t>
  </si>
  <si>
    <t>D</t>
  </si>
  <si>
    <t>I</t>
  </si>
  <si>
    <t>Q</t>
  </si>
  <si>
    <t>gran</t>
  </si>
  <si>
    <t>petit</t>
  </si>
  <si>
    <t>N</t>
  </si>
  <si>
    <t>total
gran</t>
  </si>
  <si>
    <t>total
petit</t>
  </si>
  <si>
    <t>SOAC</t>
  </si>
  <si>
    <t>INFO</t>
  </si>
  <si>
    <t>FOMA</t>
  </si>
  <si>
    <t>QUIM</t>
  </si>
  <si>
    <t>FIS1</t>
  </si>
  <si>
    <t>assignatura</t>
  </si>
  <si>
    <t>est</t>
  </si>
  <si>
    <t>total</t>
  </si>
  <si>
    <t>EXGR</t>
  </si>
  <si>
    <t>FIS2</t>
  </si>
  <si>
    <t>EQDI</t>
  </si>
  <si>
    <t>CAAV</t>
  </si>
  <si>
    <t>CIMA</t>
  </si>
  <si>
    <t>MADI</t>
  </si>
  <si>
    <t>ESTE</t>
  </si>
  <si>
    <t>ESTA</t>
  </si>
  <si>
    <t>EMPR</t>
  </si>
  <si>
    <t>SIEL</t>
  </si>
  <si>
    <t>MECA</t>
  </si>
  <si>
    <t>FOAU</t>
  </si>
  <si>
    <t>SIME</t>
  </si>
  <si>
    <t>DIRT</t>
  </si>
  <si>
    <t>TAD2</t>
  </si>
  <si>
    <t>SIEK</t>
  </si>
  <si>
    <t>MAE1</t>
  </si>
  <si>
    <t>CIEL</t>
  </si>
  <si>
    <t>FENT</t>
  </si>
  <si>
    <t>EXAR</t>
  </si>
  <si>
    <t>TAD1</t>
  </si>
  <si>
    <t>RMA1</t>
  </si>
  <si>
    <t>PRFA</t>
  </si>
  <si>
    <t>ELRM</t>
  </si>
  <si>
    <t>MAPR</t>
  </si>
  <si>
    <t>ELEC</t>
  </si>
  <si>
    <t>ELDI</t>
  </si>
  <si>
    <t>DIAO</t>
  </si>
  <si>
    <t>DIBA</t>
  </si>
  <si>
    <t>DIGR</t>
  </si>
  <si>
    <t>ORPR</t>
  </si>
  <si>
    <t>TEMA</t>
  </si>
  <si>
    <t>MAES</t>
  </si>
  <si>
    <t>RMA2</t>
  </si>
  <si>
    <t>EXG2</t>
  </si>
  <si>
    <t>ELPO</t>
  </si>
  <si>
    <t>LIEL</t>
  </si>
  <si>
    <t>REAU</t>
  </si>
  <si>
    <t>MAE2</t>
  </si>
  <si>
    <t>AUIN</t>
  </si>
  <si>
    <t>ELAN</t>
  </si>
  <si>
    <t>SIDI</t>
  </si>
  <si>
    <t>DSAO</t>
  </si>
  <si>
    <t>ENCO</t>
  </si>
  <si>
    <t>ININ</t>
  </si>
  <si>
    <t>ACEL</t>
  </si>
  <si>
    <t>GEPR</t>
  </si>
  <si>
    <t>DIPR</t>
  </si>
  <si>
    <t>DIME</t>
  </si>
  <si>
    <t>MEDI</t>
  </si>
  <si>
    <t>TAD3</t>
  </si>
  <si>
    <t>DIMA</t>
  </si>
  <si>
    <t>ETER</t>
  </si>
  <si>
    <t>ENFL</t>
  </si>
  <si>
    <t>ESCI</t>
  </si>
  <si>
    <t>IEAI</t>
  </si>
  <si>
    <t>CEER</t>
  </si>
  <si>
    <t>INEL</t>
  </si>
  <si>
    <t>SIEP</t>
  </si>
  <si>
    <t>SIRO</t>
  </si>
  <si>
    <t>DMAO</t>
  </si>
  <si>
    <t>DIEL</t>
  </si>
  <si>
    <t>APEL</t>
  </si>
  <si>
    <t>TEEE</t>
  </si>
  <si>
    <t>TCAP</t>
  </si>
  <si>
    <t>FIPI</t>
  </si>
  <si>
    <t>SOAP</t>
  </si>
  <si>
    <t>ACAP</t>
  </si>
  <si>
    <t>HADP</t>
  </si>
  <si>
    <t>PRTL</t>
  </si>
  <si>
    <t>EPSE</t>
  </si>
  <si>
    <t>R</t>
  </si>
  <si>
    <t>TFGR</t>
  </si>
  <si>
    <t>SEAX</t>
  </si>
  <si>
    <t>MCME</t>
  </si>
  <si>
    <t>MFLU</t>
  </si>
  <si>
    <t xml:space="preserve">mida </t>
  </si>
  <si>
    <t>INFORMATICA</t>
  </si>
  <si>
    <t>MUESAEI</t>
  </si>
  <si>
    <t>TRFM</t>
  </si>
  <si>
    <t>curs</t>
  </si>
  <si>
    <t>DISSENY I AREA INDUSTRIAL</t>
  </si>
  <si>
    <t>MATI</t>
  </si>
  <si>
    <t>TARDA</t>
  </si>
  <si>
    <t>N10, N11, N12</t>
  </si>
  <si>
    <t>N13, N14</t>
  </si>
  <si>
    <t>N15</t>
  </si>
  <si>
    <t>N16</t>
  </si>
  <si>
    <t>N20</t>
  </si>
  <si>
    <t>N21</t>
  </si>
  <si>
    <t>N30, N31</t>
  </si>
  <si>
    <t>N30, N31, D30</t>
  </si>
  <si>
    <t>N32</t>
  </si>
  <si>
    <t>N25, N26</t>
  </si>
  <si>
    <t>N27</t>
  </si>
  <si>
    <t>D25</t>
  </si>
  <si>
    <t>D26</t>
  </si>
  <si>
    <t>D20</t>
  </si>
  <si>
    <t>N32, D31</t>
  </si>
  <si>
    <t>D30</t>
  </si>
  <si>
    <t>D31</t>
  </si>
  <si>
    <t>N25, N26, D25</t>
  </si>
  <si>
    <t>N27, D26</t>
  </si>
  <si>
    <t>M50</t>
  </si>
  <si>
    <t>M51</t>
  </si>
  <si>
    <t>N45, N46</t>
  </si>
  <si>
    <t>N47</t>
  </si>
  <si>
    <t>N47, N48</t>
  </si>
  <si>
    <t>D45</t>
  </si>
  <si>
    <t>D46</t>
  </si>
  <si>
    <t>M45</t>
  </si>
  <si>
    <t>E45</t>
  </si>
  <si>
    <t>K45</t>
  </si>
  <si>
    <t>D50</t>
  </si>
  <si>
    <t>D51</t>
  </si>
  <si>
    <t>E50</t>
  </si>
  <si>
    <t>K50</t>
  </si>
  <si>
    <t>N50, N51</t>
  </si>
  <si>
    <t>N52</t>
  </si>
  <si>
    <t>D65</t>
  </si>
  <si>
    <t>D66</t>
  </si>
  <si>
    <t>M65</t>
  </si>
  <si>
    <t>M66</t>
  </si>
  <si>
    <t>E65</t>
  </si>
  <si>
    <t>E65, E66</t>
  </si>
  <si>
    <t>K65</t>
  </si>
  <si>
    <t>N70</t>
  </si>
  <si>
    <t>D70, M70</t>
  </si>
  <si>
    <t>D70. M70</t>
  </si>
  <si>
    <t>I10</t>
  </si>
  <si>
    <t>I15</t>
  </si>
  <si>
    <t>I20</t>
  </si>
  <si>
    <t>I25</t>
  </si>
  <si>
    <t>I30</t>
  </si>
  <si>
    <t>I45</t>
  </si>
  <si>
    <t>I50</t>
  </si>
  <si>
    <t>I65</t>
  </si>
  <si>
    <t>I70</t>
  </si>
  <si>
    <t>R30</t>
  </si>
  <si>
    <t>R10</t>
  </si>
  <si>
    <t>R25</t>
  </si>
  <si>
    <t>DISSENY, AREA INDUSTRIAL, INFORMATICA</t>
  </si>
  <si>
    <t>DMEKIT-86</t>
  </si>
  <si>
    <t>DMEKIT-85</t>
  </si>
  <si>
    <t>N30</t>
  </si>
  <si>
    <t>N27(=D26)</t>
  </si>
  <si>
    <t>DMEKI-70</t>
  </si>
  <si>
    <t>DMEKI-71</t>
  </si>
  <si>
    <r>
      <t>gp</t>
    </r>
    <r>
      <rPr>
        <sz val="11"/>
        <rFont val="Calibri"/>
        <family val="2"/>
      </rPr>
      <t>≠</t>
    </r>
    <r>
      <rPr>
        <sz val="11"/>
        <rFont val="Arial"/>
        <family val="2"/>
      </rPr>
      <t>20</t>
    </r>
  </si>
  <si>
    <t>DMDE</t>
  </si>
  <si>
    <t>TMDM</t>
  </si>
  <si>
    <t>MPAF</t>
  </si>
  <si>
    <t>TSAI</t>
  </si>
  <si>
    <t>SEDI</t>
  </si>
  <si>
    <t>MATH</t>
  </si>
  <si>
    <t>TESA</t>
  </si>
  <si>
    <t>VEEH</t>
  </si>
  <si>
    <t>SIFE</t>
  </si>
  <si>
    <t>LUMI</t>
  </si>
  <si>
    <t>GSEP</t>
  </si>
  <si>
    <t>SIPI</t>
  </si>
  <si>
    <t>ENRE</t>
  </si>
  <si>
    <t>SIIN</t>
  </si>
  <si>
    <t>INPS</t>
  </si>
  <si>
    <t>DIDU</t>
  </si>
  <si>
    <t>ENUA</t>
  </si>
  <si>
    <t>SEMA</t>
  </si>
  <si>
    <t>DPMM</t>
  </si>
  <si>
    <t>T</t>
  </si>
  <si>
    <t>FISI</t>
  </si>
  <si>
    <t>FOPR</t>
  </si>
  <si>
    <t>INCO</t>
  </si>
  <si>
    <t>MATD</t>
  </si>
  <si>
    <t>PRO1</t>
  </si>
  <si>
    <t>ESC1</t>
  </si>
  <si>
    <t>LOAL</t>
  </si>
  <si>
    <t>ESC2</t>
  </si>
  <si>
    <t>ESIN</t>
  </si>
  <si>
    <t>INEP</t>
  </si>
  <si>
    <t>SIOP</t>
  </si>
  <si>
    <t>XACO</t>
  </si>
  <si>
    <t>ARCO</t>
  </si>
  <si>
    <t>AMEP</t>
  </si>
  <si>
    <t>PROP</t>
  </si>
  <si>
    <t>INTE</t>
  </si>
  <si>
    <t>ADSO</t>
  </si>
  <si>
    <t>EESO</t>
  </si>
  <si>
    <t>SODX</t>
  </si>
  <si>
    <t>PACO</t>
  </si>
  <si>
    <t>XAMU</t>
  </si>
  <si>
    <t>FUIN</t>
  </si>
  <si>
    <t>GEET</t>
  </si>
  <si>
    <t>PTIN</t>
  </si>
  <si>
    <t>DAMO</t>
  </si>
  <si>
    <t>INDI</t>
  </si>
  <si>
    <t>REIN</t>
  </si>
  <si>
    <t>PMUD</t>
  </si>
  <si>
    <t>DABD</t>
  </si>
  <si>
    <t>MIDA</t>
  </si>
  <si>
    <t>DIAP</t>
  </si>
  <si>
    <t>SIAC</t>
  </si>
  <si>
    <t>SEAI</t>
  </si>
  <si>
    <t>FOME</t>
  </si>
  <si>
    <t>FEIN</t>
  </si>
  <si>
    <t>INAM</t>
  </si>
  <si>
    <t>SENS</t>
  </si>
  <si>
    <t>SETR</t>
  </si>
  <si>
    <t>GEEN</t>
  </si>
  <si>
    <t>ROVI</t>
  </si>
  <si>
    <t>PRDM</t>
  </si>
  <si>
    <t>ECUS</t>
  </si>
  <si>
    <t>SDAV</t>
  </si>
  <si>
    <t>TEIN</t>
  </si>
  <si>
    <t>SDIN</t>
  </si>
  <si>
    <t>Total TFG</t>
  </si>
  <si>
    <t>TFG-EPS</t>
  </si>
  <si>
    <t>D70</t>
  </si>
  <si>
    <t>D71</t>
  </si>
  <si>
    <t>MARK</t>
  </si>
  <si>
    <t>hores/s</t>
  </si>
  <si>
    <t>gr gran</t>
  </si>
  <si>
    <t>gr petit</t>
  </si>
  <si>
    <t>-</t>
  </si>
  <si>
    <t>previst</t>
  </si>
  <si>
    <t>GG</t>
  </si>
  <si>
    <t>GP</t>
  </si>
  <si>
    <t>repet</t>
  </si>
  <si>
    <t>16/17</t>
  </si>
  <si>
    <t>dades 16/17</t>
  </si>
  <si>
    <t>prev 17/18</t>
  </si>
  <si>
    <t>m.prev</t>
  </si>
  <si>
    <t>m.real</t>
  </si>
  <si>
    <t>assignat</t>
  </si>
  <si>
    <t>R35</t>
  </si>
  <si>
    <t>R20</t>
  </si>
  <si>
    <t xml:space="preserve">dades 16/17-1 : </t>
  </si>
  <si>
    <t xml:space="preserve">dades 16/17-2 : </t>
  </si>
  <si>
    <t xml:space="preserve">previsió 17/18-1: </t>
  </si>
  <si>
    <t xml:space="preserve">previsió 17/18-2: </t>
  </si>
  <si>
    <t>grups</t>
  </si>
  <si>
    <t xml:space="preserve">grups </t>
  </si>
  <si>
    <t>grans</t>
  </si>
  <si>
    <t>12*3</t>
  </si>
  <si>
    <t>previsió 17/18</t>
  </si>
  <si>
    <t>marticula real 2016/17</t>
  </si>
  <si>
    <t xml:space="preserve">m.real:
</t>
  </si>
  <si>
    <t xml:space="preserve">m.prev:
</t>
  </si>
  <si>
    <t xml:space="preserve">marticula prevista </t>
  </si>
  <si>
    <t>repet:</t>
  </si>
  <si>
    <t>nombre de repetidors matriculats</t>
  </si>
  <si>
    <t>Assignatures EPSEVG: hores, grups i previsions 2016/17</t>
  </si>
  <si>
    <t>E70</t>
  </si>
  <si>
    <t>K70</t>
  </si>
  <si>
    <t>M70</t>
  </si>
  <si>
    <t>?</t>
  </si>
  <si>
    <t>N50</t>
  </si>
  <si>
    <t>N51</t>
  </si>
  <si>
    <t>dades 17/18</t>
  </si>
  <si>
    <t>AUDI</t>
  </si>
  <si>
    <t>previsio 18/19</t>
  </si>
  <si>
    <t>gp</t>
  </si>
  <si>
    <t>17/18</t>
  </si>
  <si>
    <t>15 ?</t>
  </si>
  <si>
    <t>2 ?</t>
  </si>
  <si>
    <t>PEDT</t>
  </si>
  <si>
    <t>XASF</t>
  </si>
  <si>
    <t>MBDesign</t>
  </si>
  <si>
    <t>B10</t>
  </si>
  <si>
    <t>B25</t>
  </si>
  <si>
    <t>B</t>
  </si>
  <si>
    <t>MPI</t>
  </si>
  <si>
    <t>DS</t>
  </si>
  <si>
    <t>DAA</t>
  </si>
  <si>
    <t>DTC</t>
  </si>
  <si>
    <t>DPE</t>
  </si>
  <si>
    <t>DTI</t>
  </si>
  <si>
    <t>IDT</t>
  </si>
  <si>
    <t>CXT</t>
  </si>
  <si>
    <t>DPSC</t>
  </si>
  <si>
    <t>marticula real</t>
  </si>
  <si>
    <t>dades 2016/17</t>
  </si>
  <si>
    <t>Assignatures EPSEVG: hores, dades de matricula, grups i previsions 2017/18</t>
  </si>
  <si>
    <t>Aprovat Junta - Dades matricula real 2017/18</t>
  </si>
  <si>
    <r>
      <t xml:space="preserve">Grups 2017/18 (en </t>
    </r>
    <r>
      <rPr>
        <b/>
        <sz val="12"/>
        <color rgb="FFC00000"/>
        <rFont val="Arial"/>
        <family val="2"/>
      </rPr>
      <t>vermell</t>
    </r>
    <r>
      <rPr>
        <b/>
        <sz val="12"/>
        <color rgb="FF0000FF"/>
        <rFont val="Arial"/>
        <family val="2"/>
      </rPr>
      <t xml:space="preserve"> els canvis)</t>
    </r>
  </si>
  <si>
    <r>
      <t>14</t>
    </r>
    <r>
      <rPr>
        <sz val="11"/>
        <color rgb="FFC00000"/>
        <rFont val="Arial"/>
        <family val="2"/>
      </rPr>
      <t>?</t>
    </r>
  </si>
  <si>
    <t>N30, N31, D30, D31</t>
  </si>
  <si>
    <t>N32(=D32)</t>
  </si>
  <si>
    <t>I85</t>
  </si>
  <si>
    <t>dades 18/19</t>
  </si>
  <si>
    <t>18/19</t>
  </si>
  <si>
    <t>Previsió 19/20</t>
  </si>
  <si>
    <t>m-prev</t>
  </si>
  <si>
    <t>canvi hores 19/20</t>
  </si>
  <si>
    <t>DMD/APME</t>
  </si>
  <si>
    <t>TMDM/TMIN</t>
  </si>
  <si>
    <t>Previsió 2018/19 i Grups 2018/19</t>
  </si>
  <si>
    <r>
      <t xml:space="preserve">Assignatures EPSEVG: hores, dades de matricula final i grups 2018/19 - </t>
    </r>
    <r>
      <rPr>
        <b/>
        <sz val="16"/>
        <color rgb="FFFF0000"/>
        <rFont val="Arial"/>
        <family val="2"/>
      </rPr>
      <t>Previsions de matricula i grups 2019/20</t>
    </r>
  </si>
  <si>
    <t>Distribució grups per titulacions 2019/20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</si>
</sst>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12"/>
      <name val="Arial"/>
      <family val="2"/>
    </font>
    <font>
      <sz val="11"/>
      <color indexed="30"/>
      <name val="Arial"/>
      <family val="2"/>
    </font>
    <font>
      <sz val="11"/>
      <color indexed="60"/>
      <name val="Arial"/>
      <family val="2"/>
    </font>
    <font>
      <sz val="11"/>
      <color indexed="23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sz val="11"/>
      <color rgb="FF0070C0"/>
      <name val="Arial"/>
      <family val="2"/>
    </font>
    <font>
      <sz val="11"/>
      <color rgb="FF0000FF"/>
      <name val="Arial"/>
      <family val="2"/>
    </font>
    <font>
      <sz val="11"/>
      <color theme="1" tint="0.249977111117893"/>
      <name val="Arial"/>
      <family val="2"/>
    </font>
    <font>
      <sz val="10"/>
      <color rgb="FF0000FF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sz val="11"/>
      <color rgb="FF0000FF"/>
      <name val="Arial"/>
      <family val="2"/>
    </font>
    <font>
      <sz val="11"/>
      <color rgb="FFFF0000"/>
      <name val="Arial"/>
      <family val="2"/>
    </font>
    <font>
      <b/>
      <sz val="10"/>
      <name val="Arial"/>
      <family val="2"/>
    </font>
    <font>
      <b/>
      <sz val="10"/>
      <name val="Arial Narrow"/>
      <family val="2"/>
    </font>
    <font>
      <b/>
      <sz val="11"/>
      <color rgb="FF0070C0"/>
      <name val="Arial"/>
      <family val="2"/>
    </font>
    <font>
      <sz val="11"/>
      <name val="Calibri"/>
      <family val="2"/>
    </font>
    <font>
      <b/>
      <sz val="11"/>
      <color rgb="FFC00000"/>
      <name val="Arial"/>
      <family val="2"/>
    </font>
    <font>
      <sz val="11"/>
      <color rgb="FFC00000"/>
      <name val="Arial"/>
      <family val="2"/>
    </font>
    <font>
      <sz val="11"/>
      <color rgb="FF7030A0"/>
      <name val="Arial"/>
      <family val="2"/>
    </font>
    <font>
      <sz val="11"/>
      <color theme="1" tint="0.34998626667073579"/>
      <name val="Arial"/>
      <family val="2"/>
    </font>
    <font>
      <sz val="11"/>
      <color theme="2" tint="-0.89999084444715716"/>
      <name val="Arial"/>
      <family val="2"/>
    </font>
    <font>
      <sz val="10"/>
      <color rgb="FFC00000"/>
      <name val="Arial"/>
      <family val="2"/>
    </font>
    <font>
      <sz val="10"/>
      <color rgb="FFFF0000"/>
      <name val="Arial"/>
      <family val="2"/>
    </font>
    <font>
      <sz val="12"/>
      <color rgb="FF7030A0"/>
      <name val="Arial"/>
      <family val="2"/>
    </font>
    <font>
      <sz val="10"/>
      <color rgb="FF7030A0"/>
      <name val="Arial"/>
      <family val="2"/>
    </font>
    <font>
      <i/>
      <sz val="10"/>
      <color rgb="FF7030A0"/>
      <name val="Arial"/>
      <family val="2"/>
    </font>
    <font>
      <sz val="12"/>
      <color rgb="FF002060"/>
      <name val="Arial"/>
      <family val="2"/>
    </font>
    <font>
      <sz val="11"/>
      <color rgb="FF002060"/>
      <name val="Arial"/>
      <family val="2"/>
    </font>
    <font>
      <sz val="10"/>
      <color rgb="FF002060"/>
      <name val="Arial"/>
      <family val="2"/>
    </font>
    <font>
      <i/>
      <sz val="10"/>
      <color rgb="FF002060"/>
      <name val="Arial"/>
      <family val="2"/>
    </font>
    <font>
      <sz val="12"/>
      <color rgb="FFC00000"/>
      <name val="Arial"/>
      <family val="2"/>
    </font>
    <font>
      <i/>
      <sz val="10"/>
      <color rgb="FFC00000"/>
      <name val="Arial"/>
      <family val="2"/>
    </font>
    <font>
      <b/>
      <i/>
      <sz val="11"/>
      <name val="Arial"/>
      <family val="2"/>
    </font>
    <font>
      <b/>
      <sz val="11"/>
      <color indexed="12"/>
      <name val="Arial"/>
      <family val="2"/>
    </font>
    <font>
      <b/>
      <sz val="11"/>
      <color rgb="FFFF0000"/>
      <name val="Arial"/>
      <family val="2"/>
    </font>
    <font>
      <b/>
      <sz val="14"/>
      <color rgb="FF0000FF"/>
      <name val="Arial"/>
      <family val="2"/>
    </font>
    <font>
      <sz val="11"/>
      <color theme="5" tint="-0.499984740745262"/>
      <name val="Arial"/>
      <family val="2"/>
    </font>
    <font>
      <sz val="10"/>
      <color theme="5" tint="-0.499984740745262"/>
      <name val="Arial"/>
      <family val="2"/>
    </font>
    <font>
      <i/>
      <sz val="10"/>
      <color theme="5" tint="-0.499984740745262"/>
      <name val="Arial"/>
      <family val="2"/>
    </font>
    <font>
      <b/>
      <sz val="11"/>
      <color theme="5" tint="-0.499984740745262"/>
      <name val="Arial"/>
      <family val="2"/>
    </font>
    <font>
      <sz val="11"/>
      <color theme="7" tint="-0.499984740745262"/>
      <name val="Arial"/>
      <family val="2"/>
    </font>
    <font>
      <sz val="14"/>
      <color rgb="FF0000FF"/>
      <name val="Arial"/>
      <family val="2"/>
    </font>
    <font>
      <sz val="12"/>
      <color rgb="FF0000FF"/>
      <name val="Arial"/>
      <family val="2"/>
    </font>
    <font>
      <i/>
      <sz val="10"/>
      <color rgb="FF0000FF"/>
      <name val="Arial"/>
      <family val="2"/>
    </font>
    <font>
      <b/>
      <sz val="12"/>
      <color rgb="FF0000FF"/>
      <name val="Arial"/>
      <family val="2"/>
    </font>
    <font>
      <b/>
      <sz val="10"/>
      <color rgb="FF0000FF"/>
      <name val="Arial"/>
      <family val="2"/>
    </font>
    <font>
      <b/>
      <i/>
      <sz val="10"/>
      <color rgb="FF0000FF"/>
      <name val="Arial"/>
      <family val="2"/>
    </font>
    <font>
      <sz val="11"/>
      <color rgb="FF6699FF"/>
      <name val="Arial"/>
      <family val="2"/>
    </font>
    <font>
      <sz val="11"/>
      <color rgb="FF0000FF"/>
      <name val="Arial Narrow"/>
      <family val="2"/>
    </font>
    <font>
      <b/>
      <sz val="16"/>
      <color rgb="FF0000FF"/>
      <name val="Arial"/>
      <family val="2"/>
    </font>
    <font>
      <b/>
      <sz val="11"/>
      <color rgb="FF7030A0"/>
      <name val="Arial"/>
      <family val="2"/>
    </font>
    <font>
      <b/>
      <sz val="12"/>
      <color rgb="FFC00000"/>
      <name val="Arial"/>
      <family val="2"/>
    </font>
    <font>
      <sz val="11"/>
      <color rgb="FF0066FF"/>
      <name val="Arial"/>
      <family val="2"/>
    </font>
    <font>
      <b/>
      <sz val="14"/>
      <name val="Arial"/>
      <family val="2"/>
    </font>
    <font>
      <b/>
      <sz val="16"/>
      <color rgb="FF7030A0"/>
      <name val="Arial"/>
      <family val="2"/>
    </font>
    <font>
      <b/>
      <sz val="14"/>
      <color rgb="FFFF0000"/>
      <name val="Arial"/>
      <family val="2"/>
    </font>
    <font>
      <sz val="11"/>
      <color theme="6" tint="-0.499984740745262"/>
      <name val="Arial"/>
      <family val="2"/>
    </font>
    <font>
      <i/>
      <sz val="10"/>
      <color theme="0" tint="-0.499984740745262"/>
      <name val="Arial"/>
      <family val="2"/>
    </font>
    <font>
      <b/>
      <sz val="14"/>
      <color rgb="FFCC3399"/>
      <name val="Arial"/>
      <family val="2"/>
    </font>
    <font>
      <b/>
      <sz val="12"/>
      <color rgb="FF002060"/>
      <name val="Arial"/>
      <family val="2"/>
    </font>
    <font>
      <b/>
      <sz val="11"/>
      <color rgb="FF002060"/>
      <name val="Arial"/>
      <family val="2"/>
    </font>
    <font>
      <b/>
      <sz val="10"/>
      <color rgb="FF002060"/>
      <name val="Arial"/>
      <family val="2"/>
    </font>
    <font>
      <b/>
      <sz val="10"/>
      <color rgb="FFC00000"/>
      <name val="Arial"/>
      <family val="2"/>
    </font>
    <font>
      <sz val="12"/>
      <color rgb="FFFF0000"/>
      <name val="Arial"/>
      <family val="2"/>
    </font>
    <font>
      <b/>
      <sz val="10"/>
      <color rgb="FFFF0000"/>
      <name val="Arial"/>
      <family val="2"/>
    </font>
    <font>
      <i/>
      <sz val="10"/>
      <color rgb="FFFF0000"/>
      <name val="Arial"/>
      <family val="2"/>
    </font>
    <font>
      <b/>
      <i/>
      <sz val="10"/>
      <color rgb="FFFF0000"/>
      <name val="Arial"/>
      <family val="2"/>
    </font>
    <font>
      <b/>
      <sz val="16"/>
      <color rgb="FFFF0000"/>
      <name val="Arial"/>
      <family val="2"/>
    </font>
    <font>
      <b/>
      <sz val="12"/>
      <color rgb="FFFF0000"/>
      <name val="Arial"/>
      <family val="2"/>
    </font>
    <font>
      <b/>
      <sz val="11"/>
      <color rgb="FF00B05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99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637">
    <xf numFmtId="0" fontId="0" fillId="0" borderId="0" xfId="0"/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4" fillId="0" borderId="2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9" fillId="0" borderId="0" xfId="0" applyFont="1" applyAlignment="1">
      <alignment horizontal="left" vertic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0" fillId="0" borderId="0" xfId="0" applyFont="1"/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4" fillId="0" borderId="0" xfId="0" applyFont="1" applyBorder="1" applyAlignment="1">
      <alignment horizontal="right"/>
    </xf>
    <xf numFmtId="16" fontId="6" fillId="0" borderId="0" xfId="0" quotePrefix="1" applyNumberFormat="1" applyFont="1" applyBorder="1" applyAlignment="1">
      <alignment horizontal="right"/>
    </xf>
    <xf numFmtId="0" fontId="6" fillId="0" borderId="0" xfId="0" applyFont="1" applyBorder="1"/>
    <xf numFmtId="0" fontId="7" fillId="0" borderId="0" xfId="0" applyFont="1" applyBorder="1" applyAlignment="1">
      <alignment horizontal="right"/>
    </xf>
    <xf numFmtId="0" fontId="0" fillId="0" borderId="0" xfId="0" applyBorder="1"/>
    <xf numFmtId="0" fontId="4" fillId="0" borderId="0" xfId="0" applyFont="1" applyBorder="1"/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0" fontId="11" fillId="0" borderId="0" xfId="0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0" fontId="15" fillId="0" borderId="0" xfId="0" applyFont="1"/>
    <xf numFmtId="0" fontId="13" fillId="0" borderId="0" xfId="0" applyFont="1" applyBorder="1" applyAlignment="1">
      <alignment horizontal="center"/>
    </xf>
    <xf numFmtId="0" fontId="13" fillId="0" borderId="0" xfId="0" applyFont="1" applyBorder="1"/>
    <xf numFmtId="0" fontId="10" fillId="0" borderId="0" xfId="0" applyFont="1" applyBorder="1"/>
    <xf numFmtId="0" fontId="17" fillId="0" borderId="0" xfId="0" applyFont="1" applyBorder="1"/>
    <xf numFmtId="0" fontId="0" fillId="0" borderId="0" xfId="0" applyFill="1"/>
    <xf numFmtId="0" fontId="4" fillId="0" borderId="0" xfId="0" applyFont="1" applyFill="1" applyBorder="1"/>
    <xf numFmtId="0" fontId="4" fillId="0" borderId="8" xfId="0" applyFont="1" applyBorder="1" applyAlignment="1">
      <alignment horizontal="right"/>
    </xf>
    <xf numFmtId="0" fontId="4" fillId="2" borderId="21" xfId="0" applyFont="1" applyFill="1" applyBorder="1" applyAlignment="1">
      <alignment horizontal="center"/>
    </xf>
    <xf numFmtId="0" fontId="16" fillId="2" borderId="8" xfId="0" applyFont="1" applyFill="1" applyBorder="1" applyAlignment="1">
      <alignment horizontal="center"/>
    </xf>
    <xf numFmtId="0" fontId="16" fillId="2" borderId="10" xfId="0" applyFont="1" applyFill="1" applyBorder="1" applyAlignment="1">
      <alignment horizontal="center"/>
    </xf>
    <xf numFmtId="0" fontId="14" fillId="2" borderId="8" xfId="0" applyFont="1" applyFill="1" applyBorder="1" applyAlignment="1">
      <alignment horizontal="center"/>
    </xf>
    <xf numFmtId="0" fontId="14" fillId="2" borderId="10" xfId="0" applyFont="1" applyFill="1" applyBorder="1" applyAlignment="1">
      <alignment horizontal="center"/>
    </xf>
    <xf numFmtId="0" fontId="4" fillId="0" borderId="22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2" borderId="22" xfId="0" applyFont="1" applyFill="1" applyBorder="1" applyAlignment="1">
      <alignment horizontal="center"/>
    </xf>
    <xf numFmtId="0" fontId="16" fillId="2" borderId="11" xfId="0" applyFont="1" applyFill="1" applyBorder="1" applyAlignment="1">
      <alignment horizontal="center"/>
    </xf>
    <xf numFmtId="0" fontId="16" fillId="2" borderId="13" xfId="0" applyFont="1" applyFill="1" applyBorder="1" applyAlignment="1">
      <alignment horizontal="center"/>
    </xf>
    <xf numFmtId="0" fontId="14" fillId="2" borderId="11" xfId="0" applyFont="1" applyFill="1" applyBorder="1" applyAlignment="1">
      <alignment horizontal="center"/>
    </xf>
    <xf numFmtId="0" fontId="14" fillId="2" borderId="13" xfId="0" applyFont="1" applyFill="1" applyBorder="1" applyAlignment="1">
      <alignment horizontal="center"/>
    </xf>
    <xf numFmtId="0" fontId="11" fillId="0" borderId="12" xfId="0" applyFont="1" applyBorder="1" applyAlignment="1">
      <alignment horizontal="right"/>
    </xf>
    <xf numFmtId="0" fontId="10" fillId="0" borderId="12" xfId="0" applyFont="1" applyBorder="1"/>
    <xf numFmtId="0" fontId="17" fillId="0" borderId="12" xfId="0" applyFont="1" applyBorder="1"/>
    <xf numFmtId="0" fontId="13" fillId="0" borderId="22" xfId="0" applyFont="1" applyBorder="1" applyAlignment="1">
      <alignment horizontal="right"/>
    </xf>
    <xf numFmtId="0" fontId="13" fillId="0" borderId="11" xfId="0" applyFont="1" applyBorder="1" applyAlignment="1">
      <alignment horizontal="right"/>
    </xf>
    <xf numFmtId="0" fontId="18" fillId="2" borderId="11" xfId="0" applyFont="1" applyFill="1" applyBorder="1" applyAlignment="1">
      <alignment horizontal="center"/>
    </xf>
    <xf numFmtId="0" fontId="18" fillId="2" borderId="13" xfId="0" applyFont="1" applyFill="1" applyBorder="1" applyAlignment="1">
      <alignment horizontal="center"/>
    </xf>
    <xf numFmtId="0" fontId="12" fillId="2" borderId="11" xfId="0" applyFont="1" applyFill="1" applyBorder="1" applyAlignment="1">
      <alignment horizontal="center"/>
    </xf>
    <xf numFmtId="0" fontId="12" fillId="2" borderId="13" xfId="0" applyFont="1" applyFill="1" applyBorder="1" applyAlignment="1">
      <alignment horizontal="center"/>
    </xf>
    <xf numFmtId="0" fontId="5" fillId="0" borderId="11" xfId="0" applyFont="1" applyBorder="1" applyAlignment="1">
      <alignment horizontal="right"/>
    </xf>
    <xf numFmtId="0" fontId="16" fillId="3" borderId="11" xfId="0" applyFont="1" applyFill="1" applyBorder="1" applyAlignment="1">
      <alignment horizontal="center"/>
    </xf>
    <xf numFmtId="0" fontId="16" fillId="3" borderId="13" xfId="0" applyFont="1" applyFill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3" borderId="11" xfId="0" applyFont="1" applyFill="1" applyBorder="1" applyAlignment="1">
      <alignment horizontal="center"/>
    </xf>
    <xf numFmtId="0" fontId="14" fillId="3" borderId="13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16" fillId="5" borderId="11" xfId="0" applyFont="1" applyFill="1" applyBorder="1" applyAlignment="1">
      <alignment horizontal="center"/>
    </xf>
    <xf numFmtId="0" fontId="16" fillId="5" borderId="13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18" fillId="3" borderId="11" xfId="0" applyFont="1" applyFill="1" applyBorder="1" applyAlignment="1">
      <alignment horizontal="center"/>
    </xf>
    <xf numFmtId="0" fontId="18" fillId="3" borderId="13" xfId="0" applyFont="1" applyFill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2" fillId="3" borderId="11" xfId="0" applyFont="1" applyFill="1" applyBorder="1" applyAlignment="1">
      <alignment horizontal="center"/>
    </xf>
    <xf numFmtId="0" fontId="12" fillId="3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8" fillId="5" borderId="11" xfId="0" applyFont="1" applyFill="1" applyBorder="1" applyAlignment="1">
      <alignment horizontal="center"/>
    </xf>
    <xf numFmtId="0" fontId="18" fillId="5" borderId="13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4" fillId="0" borderId="12" xfId="0" applyFont="1" applyBorder="1" applyAlignment="1">
      <alignment horizontal="right"/>
    </xf>
    <xf numFmtId="0" fontId="4" fillId="0" borderId="22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0" fontId="13" fillId="3" borderId="11" xfId="0" applyFont="1" applyFill="1" applyBorder="1" applyAlignment="1">
      <alignment horizontal="center"/>
    </xf>
    <xf numFmtId="0" fontId="13" fillId="3" borderId="13" xfId="0" applyFont="1" applyFill="1" applyBorder="1" applyAlignment="1">
      <alignment horizontal="center"/>
    </xf>
    <xf numFmtId="0" fontId="13" fillId="0" borderId="22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9" fillId="0" borderId="11" xfId="0" applyFont="1" applyBorder="1" applyAlignment="1">
      <alignment horizontal="right"/>
    </xf>
    <xf numFmtId="0" fontId="4" fillId="4" borderId="11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16" fillId="4" borderId="13" xfId="0" applyFont="1" applyFill="1" applyBorder="1" applyAlignment="1">
      <alignment horizontal="center"/>
    </xf>
    <xf numFmtId="0" fontId="16" fillId="4" borderId="11" xfId="0" applyFont="1" applyFill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4" fillId="6" borderId="11" xfId="0" applyFont="1" applyFill="1" applyBorder="1" applyAlignment="1">
      <alignment horizontal="center"/>
    </xf>
    <xf numFmtId="0" fontId="14" fillId="6" borderId="13" xfId="0" applyFont="1" applyFill="1" applyBorder="1" applyAlignment="1">
      <alignment horizontal="center"/>
    </xf>
    <xf numFmtId="0" fontId="16" fillId="6" borderId="11" xfId="0" applyFont="1" applyFill="1" applyBorder="1" applyAlignment="1">
      <alignment horizontal="center"/>
    </xf>
    <xf numFmtId="0" fontId="16" fillId="6" borderId="13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right"/>
    </xf>
    <xf numFmtId="0" fontId="16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6" fillId="7" borderId="11" xfId="0" applyFont="1" applyFill="1" applyBorder="1" applyAlignment="1">
      <alignment horizontal="center"/>
    </xf>
    <xf numFmtId="0" fontId="16" fillId="7" borderId="13" xfId="0" applyFont="1" applyFill="1" applyBorder="1" applyAlignment="1">
      <alignment horizontal="center"/>
    </xf>
    <xf numFmtId="0" fontId="4" fillId="7" borderId="11" xfId="0" applyFont="1" applyFill="1" applyBorder="1" applyAlignment="1">
      <alignment horizontal="center"/>
    </xf>
    <xf numFmtId="0" fontId="4" fillId="7" borderId="13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16" fillId="0" borderId="8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0" fillId="0" borderId="12" xfId="0" applyFont="1" applyFill="1" applyBorder="1"/>
    <xf numFmtId="0" fontId="17" fillId="0" borderId="12" xfId="0" applyFont="1" applyFill="1" applyBorder="1"/>
    <xf numFmtId="0" fontId="10" fillId="0" borderId="0" xfId="0" applyFont="1" applyFill="1" applyBorder="1"/>
    <xf numFmtId="0" fontId="17" fillId="0" borderId="0" xfId="0" applyFont="1" applyFill="1" applyBorder="1"/>
    <xf numFmtId="0" fontId="4" fillId="0" borderId="17" xfId="0" applyFont="1" applyBorder="1" applyAlignment="1">
      <alignment horizontal="right"/>
    </xf>
    <xf numFmtId="0" fontId="4" fillId="0" borderId="16" xfId="0" applyFont="1" applyFill="1" applyBorder="1" applyAlignment="1">
      <alignment horizontal="center"/>
    </xf>
    <xf numFmtId="0" fontId="16" fillId="0" borderId="17" xfId="0" applyFont="1" applyFill="1" applyBorder="1" applyAlignment="1">
      <alignment horizontal="center"/>
    </xf>
    <xf numFmtId="0" fontId="16" fillId="0" borderId="18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6" fillId="0" borderId="1" xfId="0" applyFont="1" applyBorder="1" applyAlignment="1">
      <alignment horizontal="right"/>
    </xf>
    <xf numFmtId="0" fontId="20" fillId="0" borderId="0" xfId="0" applyFont="1" applyAlignment="1">
      <alignment horizontal="left"/>
    </xf>
    <xf numFmtId="0" fontId="21" fillId="0" borderId="0" xfId="0" applyFont="1" applyBorder="1" applyAlignment="1">
      <alignment horizontal="left"/>
    </xf>
    <xf numFmtId="0" fontId="4" fillId="2" borderId="8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13" fillId="2" borderId="11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13" fillId="5" borderId="11" xfId="0" applyFont="1" applyFill="1" applyBorder="1" applyAlignment="1">
      <alignment horizontal="center"/>
    </xf>
    <xf numFmtId="0" fontId="4" fillId="6" borderId="11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3" fillId="0" borderId="2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0" fontId="22" fillId="2" borderId="11" xfId="0" applyFont="1" applyFill="1" applyBorder="1" applyAlignment="1">
      <alignment horizontal="center"/>
    </xf>
    <xf numFmtId="0" fontId="4" fillId="6" borderId="13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1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11" fillId="0" borderId="1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6" fillId="8" borderId="11" xfId="0" applyFont="1" applyFill="1" applyBorder="1" applyAlignment="1">
      <alignment horizontal="center"/>
    </xf>
    <xf numFmtId="0" fontId="16" fillId="8" borderId="13" xfId="0" applyFont="1" applyFill="1" applyBorder="1" applyAlignment="1">
      <alignment horizontal="center"/>
    </xf>
    <xf numFmtId="0" fontId="4" fillId="8" borderId="11" xfId="0" applyFont="1" applyFill="1" applyBorder="1" applyAlignment="1">
      <alignment horizontal="center"/>
    </xf>
    <xf numFmtId="0" fontId="4" fillId="8" borderId="13" xfId="0" applyFont="1" applyFill="1" applyBorder="1" applyAlignment="1">
      <alignment horizontal="center"/>
    </xf>
    <xf numFmtId="0" fontId="25" fillId="0" borderId="22" xfId="0" applyFont="1" applyFill="1" applyBorder="1" applyAlignment="1">
      <alignment horizontal="center"/>
    </xf>
    <xf numFmtId="0" fontId="16" fillId="2" borderId="21" xfId="0" applyFont="1" applyFill="1" applyBorder="1" applyAlignment="1">
      <alignment horizontal="center"/>
    </xf>
    <xf numFmtId="0" fontId="16" fillId="2" borderId="22" xfId="0" applyFont="1" applyFill="1" applyBorder="1" applyAlignment="1">
      <alignment horizontal="center"/>
    </xf>
    <xf numFmtId="0" fontId="16" fillId="3" borderId="22" xfId="0" applyFont="1" applyFill="1" applyBorder="1" applyAlignment="1">
      <alignment horizontal="center"/>
    </xf>
    <xf numFmtId="0" fontId="16" fillId="5" borderId="22" xfId="0" applyFont="1" applyFill="1" applyBorder="1" applyAlignment="1">
      <alignment horizontal="center"/>
    </xf>
    <xf numFmtId="0" fontId="16" fillId="6" borderId="22" xfId="0" applyFont="1" applyFill="1" applyBorder="1" applyAlignment="1">
      <alignment horizontal="center"/>
    </xf>
    <xf numFmtId="0" fontId="24" fillId="0" borderId="12" xfId="0" applyFont="1" applyFill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16" fontId="6" fillId="0" borderId="0" xfId="0" applyNumberFormat="1" applyFont="1" applyBorder="1" applyAlignment="1">
      <alignment horizontal="right"/>
    </xf>
    <xf numFmtId="0" fontId="13" fillId="0" borderId="16" xfId="0" applyFont="1" applyFill="1" applyBorder="1" applyAlignment="1">
      <alignment horizontal="center"/>
    </xf>
    <xf numFmtId="0" fontId="13" fillId="0" borderId="12" xfId="0" applyFont="1" applyBorder="1" applyAlignment="1">
      <alignment horizontal="right"/>
    </xf>
    <xf numFmtId="0" fontId="4" fillId="0" borderId="22" xfId="0" applyFont="1" applyBorder="1" applyAlignment="1">
      <alignment horizontal="center"/>
    </xf>
    <xf numFmtId="0" fontId="13" fillId="0" borderId="19" xfId="0" applyFont="1" applyBorder="1" applyAlignment="1">
      <alignment horizontal="right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4" fillId="0" borderId="12" xfId="0" applyFont="1" applyFill="1" applyBorder="1" applyAlignment="1">
      <alignment horizontal="right"/>
    </xf>
    <xf numFmtId="0" fontId="4" fillId="0" borderId="12" xfId="0" applyFont="1" applyFill="1" applyBorder="1" applyAlignment="1">
      <alignment horizontal="center"/>
    </xf>
    <xf numFmtId="0" fontId="16" fillId="0" borderId="12" xfId="0" applyFont="1" applyFill="1" applyBorder="1" applyAlignment="1">
      <alignment horizontal="center"/>
    </xf>
    <xf numFmtId="0" fontId="25" fillId="0" borderId="12" xfId="0" applyFont="1" applyFill="1" applyBorder="1" applyAlignment="1">
      <alignment horizontal="center"/>
    </xf>
    <xf numFmtId="0" fontId="25" fillId="0" borderId="13" xfId="0" applyFont="1" applyFill="1" applyBorder="1" applyAlignment="1">
      <alignment horizontal="center"/>
    </xf>
    <xf numFmtId="0" fontId="13" fillId="0" borderId="17" xfId="0" applyFont="1" applyBorder="1" applyAlignment="1">
      <alignment horizontal="right"/>
    </xf>
    <xf numFmtId="0" fontId="13" fillId="0" borderId="17" xfId="0" applyFont="1" applyFill="1" applyBorder="1" applyAlignment="1">
      <alignment horizontal="center"/>
    </xf>
    <xf numFmtId="1" fontId="6" fillId="0" borderId="0" xfId="0" quotePrefix="1" applyNumberFormat="1" applyFont="1" applyBorder="1" applyAlignment="1">
      <alignment horizontal="center" vertical="center"/>
    </xf>
    <xf numFmtId="0" fontId="13" fillId="0" borderId="25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3" fillId="0" borderId="12" xfId="0" applyFont="1" applyBorder="1" applyAlignment="1">
      <alignment horizontal="center"/>
    </xf>
    <xf numFmtId="16" fontId="6" fillId="0" borderId="0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13" fillId="0" borderId="11" xfId="0" quotePrefix="1" applyFont="1" applyBorder="1" applyAlignment="1">
      <alignment horizontal="center"/>
    </xf>
    <xf numFmtId="0" fontId="4" fillId="0" borderId="11" xfId="0" quotePrefix="1" applyFont="1" applyBorder="1" applyAlignment="1">
      <alignment horizontal="center"/>
    </xf>
    <xf numFmtId="0" fontId="13" fillId="0" borderId="25" xfId="0" quotePrefix="1" applyFont="1" applyBorder="1" applyAlignment="1">
      <alignment horizontal="center"/>
    </xf>
    <xf numFmtId="0" fontId="1" fillId="0" borderId="19" xfId="0" quotePrefix="1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6" fillId="7" borderId="11" xfId="0" applyFont="1" applyFill="1" applyBorder="1" applyAlignment="1">
      <alignment horizontal="center"/>
    </xf>
    <xf numFmtId="0" fontId="27" fillId="2" borderId="13" xfId="0" applyFont="1" applyFill="1" applyBorder="1" applyAlignment="1">
      <alignment horizontal="center"/>
    </xf>
    <xf numFmtId="0" fontId="27" fillId="2" borderId="11" xfId="0" applyFont="1" applyFill="1" applyBorder="1" applyAlignment="1">
      <alignment horizontal="center"/>
    </xf>
    <xf numFmtId="0" fontId="19" fillId="0" borderId="0" xfId="0" applyFont="1" applyBorder="1" applyAlignment="1">
      <alignment horizontal="left"/>
    </xf>
    <xf numFmtId="0" fontId="12" fillId="0" borderId="13" xfId="0" applyFont="1" applyBorder="1" applyAlignment="1">
      <alignment horizontal="center"/>
    </xf>
    <xf numFmtId="0" fontId="28" fillId="6" borderId="11" xfId="0" applyFont="1" applyFill="1" applyBorder="1" applyAlignment="1">
      <alignment horizontal="center"/>
    </xf>
    <xf numFmtId="0" fontId="28" fillId="6" borderId="13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18" fillId="7" borderId="22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24" fillId="0" borderId="17" xfId="0" applyFont="1" applyBorder="1" applyAlignment="1">
      <alignment horizontal="center"/>
    </xf>
    <xf numFmtId="0" fontId="25" fillId="0" borderId="16" xfId="0" applyFont="1" applyFill="1" applyBorder="1" applyAlignment="1">
      <alignment horizontal="left"/>
    </xf>
    <xf numFmtId="0" fontId="16" fillId="0" borderId="22" xfId="0" applyFont="1" applyFill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/>
    </xf>
    <xf numFmtId="0" fontId="24" fillId="0" borderId="0" xfId="0" applyFont="1" applyBorder="1" applyAlignment="1">
      <alignment horizontal="center"/>
    </xf>
    <xf numFmtId="0" fontId="30" fillId="0" borderId="0" xfId="0" applyFont="1" applyAlignment="1">
      <alignment horizontal="right"/>
    </xf>
    <xf numFmtId="0" fontId="30" fillId="0" borderId="0" xfId="0" applyFont="1" applyAlignment="1">
      <alignment horizontal="left"/>
    </xf>
    <xf numFmtId="0" fontId="1" fillId="0" borderId="4" xfId="0" applyFont="1" applyBorder="1" applyAlignment="1">
      <alignment horizontal="center"/>
    </xf>
    <xf numFmtId="0" fontId="31" fillId="0" borderId="0" xfId="0" applyFont="1" applyAlignment="1">
      <alignment horizontal="right"/>
    </xf>
    <xf numFmtId="0" fontId="26" fillId="0" borderId="29" xfId="0" applyFont="1" applyBorder="1" applyAlignment="1">
      <alignment horizontal="center"/>
    </xf>
    <xf numFmtId="0" fontId="32" fillId="0" borderId="14" xfId="0" applyFont="1" applyBorder="1" applyAlignment="1">
      <alignment horizontal="center"/>
    </xf>
    <xf numFmtId="0" fontId="26" fillId="2" borderId="8" xfId="0" applyFont="1" applyFill="1" applyBorder="1" applyAlignment="1">
      <alignment horizontal="center"/>
    </xf>
    <xf numFmtId="0" fontId="26" fillId="2" borderId="11" xfId="0" applyFont="1" applyFill="1" applyBorder="1" applyAlignment="1">
      <alignment horizontal="center"/>
    </xf>
    <xf numFmtId="0" fontId="33" fillId="0" borderId="12" xfId="0" applyFont="1" applyBorder="1"/>
    <xf numFmtId="0" fontId="26" fillId="3" borderId="11" xfId="0" applyFont="1" applyFill="1" applyBorder="1" applyAlignment="1">
      <alignment horizontal="center"/>
    </xf>
    <xf numFmtId="0" fontId="26" fillId="5" borderId="11" xfId="0" applyFont="1" applyFill="1" applyBorder="1" applyAlignment="1">
      <alignment horizontal="center"/>
    </xf>
    <xf numFmtId="0" fontId="26" fillId="6" borderId="11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33" fillId="0" borderId="0" xfId="0" applyFont="1" applyBorder="1"/>
    <xf numFmtId="0" fontId="26" fillId="0" borderId="0" xfId="0" applyFont="1" applyFill="1" applyBorder="1" applyAlignment="1">
      <alignment horizontal="center"/>
    </xf>
    <xf numFmtId="0" fontId="26" fillId="0" borderId="12" xfId="0" applyFont="1" applyFill="1" applyBorder="1" applyAlignment="1">
      <alignment horizontal="center"/>
    </xf>
    <xf numFmtId="0" fontId="26" fillId="0" borderId="12" xfId="0" applyFont="1" applyBorder="1" applyAlignment="1">
      <alignment horizontal="center"/>
    </xf>
    <xf numFmtId="1" fontId="26" fillId="0" borderId="0" xfId="0" quotePrefix="1" applyNumberFormat="1" applyFont="1" applyBorder="1" applyAlignment="1">
      <alignment horizontal="center" vertical="center"/>
    </xf>
    <xf numFmtId="0" fontId="32" fillId="0" borderId="0" xfId="0" applyFont="1" applyAlignment="1">
      <alignment horizontal="right"/>
    </xf>
    <xf numFmtId="0" fontId="26" fillId="0" borderId="8" xfId="0" applyFont="1" applyFill="1" applyBorder="1" applyAlignment="1">
      <alignment horizontal="center"/>
    </xf>
    <xf numFmtId="0" fontId="26" fillId="0" borderId="17" xfId="0" applyFont="1" applyFill="1" applyBorder="1" applyAlignment="1">
      <alignment horizontal="center"/>
    </xf>
    <xf numFmtId="0" fontId="33" fillId="0" borderId="12" xfId="0" applyFont="1" applyFill="1" applyBorder="1"/>
    <xf numFmtId="0" fontId="33" fillId="0" borderId="0" xfId="0" applyFont="1" applyFill="1" applyBorder="1"/>
    <xf numFmtId="0" fontId="1" fillId="0" borderId="1" xfId="0" applyFont="1" applyBorder="1" applyAlignment="1">
      <alignment horizontal="center"/>
    </xf>
    <xf numFmtId="0" fontId="34" fillId="0" borderId="0" xfId="0" applyFont="1" applyAlignment="1">
      <alignment horizontal="right"/>
    </xf>
    <xf numFmtId="0" fontId="35" fillId="0" borderId="29" xfId="0" applyFont="1" applyBorder="1" applyAlignment="1">
      <alignment horizontal="center"/>
    </xf>
    <xf numFmtId="0" fontId="36" fillId="0" borderId="14" xfId="0" applyFont="1" applyBorder="1" applyAlignment="1">
      <alignment horizontal="center"/>
    </xf>
    <xf numFmtId="0" fontId="35" fillId="2" borderId="8" xfId="0" applyFont="1" applyFill="1" applyBorder="1" applyAlignment="1">
      <alignment horizontal="center"/>
    </xf>
    <xf numFmtId="0" fontId="35" fillId="2" borderId="11" xfId="0" applyFont="1" applyFill="1" applyBorder="1" applyAlignment="1">
      <alignment horizontal="center"/>
    </xf>
    <xf numFmtId="0" fontId="37" fillId="0" borderId="12" xfId="0" applyFont="1" applyBorder="1"/>
    <xf numFmtId="0" fontId="35" fillId="3" borderId="11" xfId="0" applyFont="1" applyFill="1" applyBorder="1" applyAlignment="1">
      <alignment horizontal="center"/>
    </xf>
    <xf numFmtId="0" fontId="35" fillId="5" borderId="11" xfId="0" applyFont="1" applyFill="1" applyBorder="1" applyAlignment="1">
      <alignment horizontal="center"/>
    </xf>
    <xf numFmtId="0" fontId="35" fillId="0" borderId="11" xfId="0" applyFont="1" applyFill="1" applyBorder="1" applyAlignment="1">
      <alignment horizontal="center"/>
    </xf>
    <xf numFmtId="0" fontId="35" fillId="0" borderId="11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7" fillId="0" borderId="0" xfId="0" applyFont="1" applyBorder="1"/>
    <xf numFmtId="0" fontId="35" fillId="0" borderId="0" xfId="0" applyFont="1" applyFill="1" applyBorder="1" applyAlignment="1">
      <alignment horizontal="center"/>
    </xf>
    <xf numFmtId="0" fontId="35" fillId="0" borderId="12" xfId="0" applyFont="1" applyFill="1" applyBorder="1" applyAlignment="1">
      <alignment horizontal="center"/>
    </xf>
    <xf numFmtId="0" fontId="35" fillId="7" borderId="11" xfId="0" applyFont="1" applyFill="1" applyBorder="1" applyAlignment="1">
      <alignment horizontal="center"/>
    </xf>
    <xf numFmtId="0" fontId="35" fillId="0" borderId="12" xfId="0" applyFont="1" applyBorder="1" applyAlignment="1">
      <alignment horizontal="center"/>
    </xf>
    <xf numFmtId="1" fontId="35" fillId="0" borderId="0" xfId="0" quotePrefix="1" applyNumberFormat="1" applyFont="1" applyBorder="1" applyAlignment="1">
      <alignment horizontal="center" vertical="center"/>
    </xf>
    <xf numFmtId="0" fontId="36" fillId="0" borderId="0" xfId="0" applyFont="1" applyAlignment="1">
      <alignment horizontal="right"/>
    </xf>
    <xf numFmtId="0" fontId="35" fillId="0" borderId="8" xfId="0" applyFont="1" applyFill="1" applyBorder="1" applyAlignment="1">
      <alignment horizontal="center"/>
    </xf>
    <xf numFmtId="0" fontId="35" fillId="0" borderId="17" xfId="0" applyFont="1" applyFill="1" applyBorder="1" applyAlignment="1">
      <alignment horizontal="center"/>
    </xf>
    <xf numFmtId="0" fontId="37" fillId="0" borderId="12" xfId="0" applyFont="1" applyFill="1" applyBorder="1"/>
    <xf numFmtId="0" fontId="37" fillId="0" borderId="0" xfId="0" applyFont="1" applyFill="1" applyBorder="1"/>
    <xf numFmtId="0" fontId="35" fillId="0" borderId="15" xfId="0" applyFont="1" applyBorder="1" applyAlignment="1">
      <alignment horizontal="center"/>
    </xf>
    <xf numFmtId="0" fontId="36" fillId="0" borderId="28" xfId="0" applyFont="1" applyBorder="1" applyAlignment="1">
      <alignment horizontal="center"/>
    </xf>
    <xf numFmtId="0" fontId="38" fillId="0" borderId="0" xfId="0" applyFont="1" applyAlignment="1">
      <alignment horizontal="right"/>
    </xf>
    <xf numFmtId="0" fontId="39" fillId="0" borderId="12" xfId="0" applyFont="1" applyBorder="1"/>
    <xf numFmtId="0" fontId="25" fillId="0" borderId="0" xfId="0" applyFont="1" applyFill="1" applyBorder="1" applyAlignment="1">
      <alignment horizontal="center"/>
    </xf>
    <xf numFmtId="0" fontId="29" fillId="0" borderId="0" xfId="0" applyFont="1" applyAlignment="1">
      <alignment horizontal="right"/>
    </xf>
    <xf numFmtId="0" fontId="24" fillId="2" borderId="11" xfId="0" applyFont="1" applyFill="1" applyBorder="1" applyAlignment="1">
      <alignment horizontal="center"/>
    </xf>
    <xf numFmtId="0" fontId="16" fillId="0" borderId="4" xfId="0" applyFont="1" applyBorder="1" applyAlignment="1">
      <alignment horizontal="right"/>
    </xf>
    <xf numFmtId="0" fontId="16" fillId="0" borderId="21" xfId="0" applyFont="1" applyBorder="1" applyAlignment="1">
      <alignment horizontal="right"/>
    </xf>
    <xf numFmtId="0" fontId="16" fillId="0" borderId="22" xfId="0" applyFont="1" applyBorder="1" applyAlignment="1">
      <alignment horizontal="right"/>
    </xf>
    <xf numFmtId="0" fontId="40" fillId="0" borderId="11" xfId="0" applyFont="1" applyBorder="1" applyAlignment="1">
      <alignment horizontal="right"/>
    </xf>
    <xf numFmtId="0" fontId="18" fillId="0" borderId="22" xfId="0" applyFont="1" applyBorder="1" applyAlignment="1">
      <alignment horizontal="right"/>
    </xf>
    <xf numFmtId="0" fontId="41" fillId="0" borderId="22" xfId="0" applyFont="1" applyBorder="1" applyAlignment="1">
      <alignment horizontal="right"/>
    </xf>
    <xf numFmtId="0" fontId="41" fillId="0" borderId="22" xfId="0" applyFont="1" applyFill="1" applyBorder="1" applyAlignment="1">
      <alignment horizontal="right"/>
    </xf>
    <xf numFmtId="0" fontId="42" fillId="0" borderId="22" xfId="0" applyFont="1" applyBorder="1" applyAlignment="1">
      <alignment horizontal="right"/>
    </xf>
    <xf numFmtId="0" fontId="16" fillId="0" borderId="0" xfId="0" applyFont="1" applyBorder="1" applyAlignment="1">
      <alignment horizontal="right"/>
    </xf>
    <xf numFmtId="0" fontId="40" fillId="0" borderId="6" xfId="0" applyFont="1" applyBorder="1" applyAlignment="1">
      <alignment horizontal="right"/>
    </xf>
    <xf numFmtId="0" fontId="16" fillId="0" borderId="11" xfId="0" applyFont="1" applyFill="1" applyBorder="1" applyAlignment="1">
      <alignment horizontal="right"/>
    </xf>
    <xf numFmtId="0" fontId="16" fillId="0" borderId="11" xfId="0" applyFont="1" applyBorder="1" applyAlignment="1">
      <alignment horizontal="right"/>
    </xf>
    <xf numFmtId="0" fontId="18" fillId="0" borderId="24" xfId="0" applyFont="1" applyBorder="1" applyAlignment="1">
      <alignment horizontal="right"/>
    </xf>
    <xf numFmtId="0" fontId="18" fillId="0" borderId="23" xfId="0" applyFont="1" applyBorder="1" applyAlignment="1">
      <alignment horizontal="right"/>
    </xf>
    <xf numFmtId="0" fontId="16" fillId="0" borderId="16" xfId="0" applyFont="1" applyBorder="1" applyAlignment="1">
      <alignment horizontal="right"/>
    </xf>
    <xf numFmtId="0" fontId="20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11" fillId="0" borderId="12" xfId="0" applyFont="1" applyBorder="1"/>
    <xf numFmtId="0" fontId="4" fillId="0" borderId="0" xfId="0" applyFont="1" applyAlignment="1">
      <alignment horizontal="right"/>
    </xf>
    <xf numFmtId="0" fontId="11" fillId="0" borderId="12" xfId="0" applyFont="1" applyFill="1" applyBorder="1"/>
    <xf numFmtId="0" fontId="11" fillId="0" borderId="0" xfId="0" applyFont="1" applyFill="1" applyBorder="1"/>
    <xf numFmtId="0" fontId="4" fillId="0" borderId="10" xfId="0" applyFont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1" fontId="18" fillId="0" borderId="0" xfId="0" quotePrefix="1" applyNumberFormat="1" applyFont="1" applyBorder="1" applyAlignment="1">
      <alignment horizontal="center" vertical="center"/>
    </xf>
    <xf numFmtId="0" fontId="13" fillId="0" borderId="12" xfId="0" quotePrefix="1" applyFont="1" applyBorder="1" applyAlignment="1">
      <alignment horizontal="center"/>
    </xf>
    <xf numFmtId="0" fontId="18" fillId="0" borderId="23" xfId="0" applyFont="1" applyBorder="1" applyAlignment="1">
      <alignment horizontal="center"/>
    </xf>
    <xf numFmtId="0" fontId="35" fillId="0" borderId="25" xfId="0" applyFont="1" applyBorder="1" applyAlignment="1">
      <alignment horizontal="center"/>
    </xf>
    <xf numFmtId="0" fontId="26" fillId="0" borderId="25" xfId="0" applyFont="1" applyBorder="1" applyAlignment="1">
      <alignment horizontal="center"/>
    </xf>
    <xf numFmtId="0" fontId="35" fillId="0" borderId="19" xfId="0" applyFont="1" applyBorder="1" applyAlignment="1">
      <alignment horizontal="center"/>
    </xf>
    <xf numFmtId="0" fontId="26" fillId="0" borderId="19" xfId="0" applyFont="1" applyBorder="1" applyAlignment="1">
      <alignment horizontal="center"/>
    </xf>
    <xf numFmtId="0" fontId="4" fillId="0" borderId="25" xfId="0" applyFont="1" applyBorder="1" applyAlignment="1">
      <alignment horizontal="right"/>
    </xf>
    <xf numFmtId="0" fontId="10" fillId="0" borderId="13" xfId="0" applyFont="1" applyBorder="1"/>
    <xf numFmtId="0" fontId="10" fillId="0" borderId="10" xfId="0" applyFont="1" applyBorder="1"/>
    <xf numFmtId="0" fontId="10" fillId="0" borderId="30" xfId="0" applyFont="1" applyBorder="1"/>
    <xf numFmtId="0" fontId="4" fillId="0" borderId="4" xfId="0" applyFont="1" applyBorder="1" applyAlignment="1">
      <alignment horizontal="right"/>
    </xf>
    <xf numFmtId="0" fontId="4" fillId="0" borderId="21" xfId="0" applyFont="1" applyBorder="1" applyAlignment="1">
      <alignment horizontal="right"/>
    </xf>
    <xf numFmtId="0" fontId="14" fillId="2" borderId="9" xfId="0" applyFont="1" applyFill="1" applyBorder="1" applyAlignment="1">
      <alignment horizontal="center"/>
    </xf>
    <xf numFmtId="0" fontId="14" fillId="2" borderId="12" xfId="0" applyFont="1" applyFill="1" applyBorder="1" applyAlignment="1">
      <alignment horizontal="center"/>
    </xf>
    <xf numFmtId="0" fontId="11" fillId="0" borderId="11" xfId="0" applyFont="1" applyBorder="1" applyAlignment="1">
      <alignment horizontal="right"/>
    </xf>
    <xf numFmtId="0" fontId="18" fillId="2" borderId="22" xfId="0" applyFont="1" applyFill="1" applyBorder="1" applyAlignment="1">
      <alignment horizontal="center"/>
    </xf>
    <xf numFmtId="0" fontId="12" fillId="2" borderId="12" xfId="0" applyFont="1" applyFill="1" applyBorder="1" applyAlignment="1">
      <alignment horizontal="center"/>
    </xf>
    <xf numFmtId="0" fontId="5" fillId="0" borderId="22" xfId="0" applyFont="1" applyBorder="1" applyAlignment="1">
      <alignment horizontal="right"/>
    </xf>
    <xf numFmtId="0" fontId="14" fillId="3" borderId="12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18" fillId="3" borderId="22" xfId="0" applyFont="1" applyFill="1" applyBorder="1" applyAlignment="1">
      <alignment horizontal="center"/>
    </xf>
    <xf numFmtId="0" fontId="12" fillId="3" borderId="12" xfId="0" applyFont="1" applyFill="1" applyBorder="1" applyAlignment="1">
      <alignment horizontal="center"/>
    </xf>
    <xf numFmtId="0" fontId="18" fillId="5" borderId="22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4" fillId="6" borderId="12" xfId="0" applyFont="1" applyFill="1" applyBorder="1" applyAlignment="1">
      <alignment horizontal="center"/>
    </xf>
    <xf numFmtId="0" fontId="28" fillId="6" borderId="12" xfId="0" applyFont="1" applyFill="1" applyBorder="1" applyAlignment="1">
      <alignment horizontal="center"/>
    </xf>
    <xf numFmtId="0" fontId="4" fillId="6" borderId="12" xfId="0" applyFont="1" applyFill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13" fillId="3" borderId="12" xfId="0" applyFont="1" applyFill="1" applyBorder="1" applyAlignment="1">
      <alignment horizontal="center"/>
    </xf>
    <xf numFmtId="0" fontId="18" fillId="0" borderId="22" xfId="0" applyFont="1" applyFill="1" applyBorder="1" applyAlignment="1">
      <alignment horizontal="center"/>
    </xf>
    <xf numFmtId="0" fontId="19" fillId="0" borderId="22" xfId="0" applyFont="1" applyBorder="1" applyAlignment="1">
      <alignment horizontal="right"/>
    </xf>
    <xf numFmtId="0" fontId="19" fillId="0" borderId="12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11" fillId="0" borderId="6" xfId="0" applyFont="1" applyBorder="1" applyAlignment="1">
      <alignment horizontal="right"/>
    </xf>
    <xf numFmtId="0" fontId="4" fillId="3" borderId="12" xfId="0" applyFont="1" applyFill="1" applyBorder="1" applyAlignment="1">
      <alignment horizontal="center"/>
    </xf>
    <xf numFmtId="0" fontId="24" fillId="4" borderId="11" xfId="0" applyFont="1" applyFill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25" fillId="2" borderId="10" xfId="0" applyFont="1" applyFill="1" applyBorder="1" applyAlignment="1">
      <alignment horizontal="center"/>
    </xf>
    <xf numFmtId="0" fontId="25" fillId="2" borderId="13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right"/>
    </xf>
    <xf numFmtId="0" fontId="1" fillId="0" borderId="2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3" fillId="0" borderId="24" xfId="0" applyFont="1" applyBorder="1" applyAlignment="1">
      <alignment horizontal="right"/>
    </xf>
    <xf numFmtId="0" fontId="1" fillId="0" borderId="25" xfId="0" applyFont="1" applyBorder="1" applyAlignment="1">
      <alignment horizontal="center"/>
    </xf>
    <xf numFmtId="0" fontId="1" fillId="0" borderId="25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4" fillId="0" borderId="24" xfId="0" applyFont="1" applyFill="1" applyBorder="1" applyAlignment="1">
      <alignment horizontal="center"/>
    </xf>
    <xf numFmtId="0" fontId="16" fillId="0" borderId="26" xfId="0" applyFont="1" applyBorder="1" applyAlignment="1">
      <alignment horizontal="center"/>
    </xf>
    <xf numFmtId="0" fontId="13" fillId="0" borderId="23" xfId="0" applyFont="1" applyBorder="1" applyAlignment="1">
      <alignment horizontal="right"/>
    </xf>
    <xf numFmtId="0" fontId="1" fillId="0" borderId="19" xfId="0" applyFont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4" fillId="0" borderId="16" xfId="0" applyFont="1" applyBorder="1" applyAlignment="1">
      <alignment horizontal="right"/>
    </xf>
    <xf numFmtId="0" fontId="29" fillId="0" borderId="0" xfId="0" applyFont="1" applyAlignment="1">
      <alignment horizontal="left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 wrapText="1"/>
    </xf>
    <xf numFmtId="0" fontId="43" fillId="0" borderId="0" xfId="0" applyFont="1" applyAlignment="1">
      <alignment horizontal="left" vertical="center"/>
    </xf>
    <xf numFmtId="0" fontId="26" fillId="0" borderId="0" xfId="0" applyFont="1" applyBorder="1" applyAlignment="1">
      <alignment horizontal="left"/>
    </xf>
    <xf numFmtId="0" fontId="16" fillId="0" borderId="12" xfId="0" applyFont="1" applyBorder="1" applyAlignment="1">
      <alignment horizontal="right"/>
    </xf>
    <xf numFmtId="0" fontId="35" fillId="0" borderId="31" xfId="0" applyFont="1" applyFill="1" applyBorder="1" applyAlignment="1">
      <alignment horizontal="center"/>
    </xf>
    <xf numFmtId="0" fontId="30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30" fillId="0" borderId="0" xfId="0" applyFont="1"/>
    <xf numFmtId="0" fontId="30" fillId="0" borderId="0" xfId="0" applyFont="1" applyAlignment="1">
      <alignment horizontal="center"/>
    </xf>
    <xf numFmtId="0" fontId="44" fillId="0" borderId="29" xfId="0" applyFont="1" applyBorder="1" applyAlignment="1">
      <alignment horizontal="center"/>
    </xf>
    <xf numFmtId="0" fontId="45" fillId="0" borderId="5" xfId="0" applyFont="1" applyBorder="1" applyAlignment="1">
      <alignment horizontal="center"/>
    </xf>
    <xf numFmtId="0" fontId="44" fillId="2" borderId="8" xfId="0" applyFont="1" applyFill="1" applyBorder="1" applyAlignment="1">
      <alignment horizontal="center"/>
    </xf>
    <xf numFmtId="0" fontId="44" fillId="2" borderId="11" xfId="0" applyFont="1" applyFill="1" applyBorder="1" applyAlignment="1">
      <alignment horizontal="center"/>
    </xf>
    <xf numFmtId="0" fontId="46" fillId="0" borderId="12" xfId="0" applyFont="1" applyBorder="1"/>
    <xf numFmtId="0" fontId="44" fillId="3" borderId="11" xfId="0" applyFont="1" applyFill="1" applyBorder="1" applyAlignment="1">
      <alignment horizontal="center"/>
    </xf>
    <xf numFmtId="0" fontId="44" fillId="5" borderId="11" xfId="0" applyFont="1" applyFill="1" applyBorder="1" applyAlignment="1">
      <alignment horizontal="center"/>
    </xf>
    <xf numFmtId="0" fontId="44" fillId="6" borderId="11" xfId="0" applyFont="1" applyFill="1" applyBorder="1" applyAlignment="1">
      <alignment horizontal="center"/>
    </xf>
    <xf numFmtId="0" fontId="44" fillId="0" borderId="11" xfId="0" applyFont="1" applyFill="1" applyBorder="1" applyAlignment="1">
      <alignment horizontal="center"/>
    </xf>
    <xf numFmtId="0" fontId="44" fillId="0" borderId="11" xfId="0" applyFont="1" applyBorder="1" applyAlignment="1">
      <alignment horizontal="center"/>
    </xf>
    <xf numFmtId="0" fontId="46" fillId="0" borderId="0" xfId="0" applyFont="1" applyBorder="1"/>
    <xf numFmtId="0" fontId="44" fillId="0" borderId="12" xfId="0" applyFont="1" applyFill="1" applyBorder="1" applyAlignment="1">
      <alignment horizontal="center"/>
    </xf>
    <xf numFmtId="0" fontId="44" fillId="7" borderId="11" xfId="0" applyFont="1" applyFill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44" fillId="0" borderId="25" xfId="0" applyFont="1" applyBorder="1" applyAlignment="1">
      <alignment horizontal="center"/>
    </xf>
    <xf numFmtId="0" fontId="44" fillId="0" borderId="19" xfId="0" applyFont="1" applyBorder="1" applyAlignment="1">
      <alignment horizontal="center"/>
    </xf>
    <xf numFmtId="1" fontId="44" fillId="0" borderId="0" xfId="0" quotePrefix="1" applyNumberFormat="1" applyFont="1" applyBorder="1" applyAlignment="1">
      <alignment horizontal="center" vertical="center"/>
    </xf>
    <xf numFmtId="0" fontId="45" fillId="0" borderId="0" xfId="0" applyFont="1" applyAlignment="1">
      <alignment horizontal="right"/>
    </xf>
    <xf numFmtId="0" fontId="44" fillId="0" borderId="8" xfId="0" applyFont="1" applyFill="1" applyBorder="1" applyAlignment="1">
      <alignment horizontal="center"/>
    </xf>
    <xf numFmtId="0" fontId="44" fillId="0" borderId="17" xfId="0" applyFont="1" applyFill="1" applyBorder="1" applyAlignment="1">
      <alignment horizontal="center"/>
    </xf>
    <xf numFmtId="0" fontId="46" fillId="0" borderId="12" xfId="0" applyFont="1" applyFill="1" applyBorder="1"/>
    <xf numFmtId="0" fontId="46" fillId="0" borderId="0" xfId="0" applyFont="1" applyFill="1" applyBorder="1"/>
    <xf numFmtId="0" fontId="47" fillId="0" borderId="11" xfId="0" applyFont="1" applyFill="1" applyBorder="1" applyAlignment="1">
      <alignment horizontal="center"/>
    </xf>
    <xf numFmtId="0" fontId="4" fillId="0" borderId="11" xfId="0" quotePrefix="1" applyFont="1" applyFill="1" applyBorder="1" applyAlignment="1">
      <alignment horizontal="center"/>
    </xf>
    <xf numFmtId="16" fontId="4" fillId="0" borderId="0" xfId="0" quotePrefix="1" applyNumberFormat="1" applyFont="1" applyBorder="1" applyAlignment="1">
      <alignment horizontal="right"/>
    </xf>
    <xf numFmtId="0" fontId="48" fillId="0" borderId="19" xfId="0" applyFont="1" applyBorder="1" applyAlignment="1">
      <alignment horizontal="center"/>
    </xf>
    <xf numFmtId="0" fontId="48" fillId="0" borderId="11" xfId="0" applyFont="1" applyBorder="1" applyAlignment="1">
      <alignment horizontal="center"/>
    </xf>
    <xf numFmtId="0" fontId="48" fillId="0" borderId="11" xfId="0" quotePrefix="1" applyFont="1" applyBorder="1" applyAlignment="1">
      <alignment horizontal="center"/>
    </xf>
    <xf numFmtId="0" fontId="49" fillId="0" borderId="0" xfId="0" applyFont="1" applyAlignment="1">
      <alignment horizontal="left" vertical="center"/>
    </xf>
    <xf numFmtId="0" fontId="25" fillId="3" borderId="11" xfId="0" applyFont="1" applyFill="1" applyBorder="1" applyAlignment="1">
      <alignment horizontal="center"/>
    </xf>
    <xf numFmtId="0" fontId="25" fillId="2" borderId="8" xfId="0" applyFont="1" applyFill="1" applyBorder="1" applyAlignment="1">
      <alignment horizontal="center"/>
    </xf>
    <xf numFmtId="0" fontId="25" fillId="2" borderId="11" xfId="0" applyFont="1" applyFill="1" applyBorder="1" applyAlignment="1">
      <alignment horizontal="center"/>
    </xf>
    <xf numFmtId="0" fontId="25" fillId="5" borderId="11" xfId="0" applyFont="1" applyFill="1" applyBorder="1" applyAlignment="1">
      <alignment horizontal="center"/>
    </xf>
    <xf numFmtId="0" fontId="25" fillId="6" borderId="11" xfId="0" applyFont="1" applyFill="1" applyBorder="1" applyAlignment="1">
      <alignment horizontal="center"/>
    </xf>
    <xf numFmtId="0" fontId="25" fillId="0" borderId="11" xfId="0" applyFont="1" applyFill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5" fillId="0" borderId="29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5" fillId="0" borderId="14" xfId="0" applyFont="1" applyBorder="1" applyAlignment="1">
      <alignment horizontal="center"/>
    </xf>
    <xf numFmtId="0" fontId="29" fillId="0" borderId="14" xfId="0" applyFont="1" applyBorder="1" applyAlignment="1">
      <alignment horizontal="center"/>
    </xf>
    <xf numFmtId="0" fontId="39" fillId="0" borderId="0" xfId="0" applyFont="1" applyBorder="1"/>
    <xf numFmtId="0" fontId="25" fillId="7" borderId="11" xfId="0" applyFont="1" applyFill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25" fillId="0" borderId="25" xfId="0" applyFont="1" applyBorder="1" applyAlignment="1">
      <alignment horizontal="center"/>
    </xf>
    <xf numFmtId="0" fontId="25" fillId="0" borderId="19" xfId="0" applyFont="1" applyBorder="1" applyAlignment="1">
      <alignment horizontal="center"/>
    </xf>
    <xf numFmtId="1" fontId="25" fillId="0" borderId="0" xfId="0" quotePrefix="1" applyNumberFormat="1" applyFont="1" applyBorder="1" applyAlignment="1">
      <alignment horizontal="center" vertical="center"/>
    </xf>
    <xf numFmtId="0" fontId="25" fillId="0" borderId="8" xfId="0" applyFont="1" applyFill="1" applyBorder="1" applyAlignment="1">
      <alignment horizontal="center"/>
    </xf>
    <xf numFmtId="0" fontId="25" fillId="0" borderId="17" xfId="0" applyFont="1" applyFill="1" applyBorder="1" applyAlignment="1">
      <alignment horizontal="center"/>
    </xf>
    <xf numFmtId="0" fontId="39" fillId="0" borderId="12" xfId="0" applyFont="1" applyFill="1" applyBorder="1"/>
    <xf numFmtId="0" fontId="39" fillId="0" borderId="0" xfId="0" applyFont="1" applyFill="1" applyBorder="1"/>
    <xf numFmtId="0" fontId="25" fillId="0" borderId="11" xfId="0" quotePrefix="1" applyFont="1" applyFill="1" applyBorder="1" applyAlignment="1">
      <alignment horizontal="center"/>
    </xf>
    <xf numFmtId="0" fontId="50" fillId="0" borderId="0" xfId="0" applyFont="1" applyAlignment="1">
      <alignment horizontal="right"/>
    </xf>
    <xf numFmtId="0" fontId="13" fillId="2" borderId="8" xfId="0" applyFont="1" applyFill="1" applyBorder="1" applyAlignment="1">
      <alignment horizontal="center"/>
    </xf>
    <xf numFmtId="0" fontId="51" fillId="0" borderId="12" xfId="0" applyFont="1" applyBorder="1"/>
    <xf numFmtId="0" fontId="13" fillId="6" borderId="11" xfId="0" applyFont="1" applyFill="1" applyBorder="1" applyAlignment="1">
      <alignment horizontal="center"/>
    </xf>
    <xf numFmtId="0" fontId="51" fillId="0" borderId="0" xfId="0" applyFont="1" applyBorder="1"/>
    <xf numFmtId="0" fontId="13" fillId="0" borderId="0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1" fontId="13" fillId="0" borderId="0" xfId="0" quotePrefix="1" applyNumberFormat="1" applyFont="1" applyBorder="1" applyAlignment="1">
      <alignment horizontal="center" vertical="center"/>
    </xf>
    <xf numFmtId="0" fontId="15" fillId="0" borderId="0" xfId="0" applyFont="1" applyAlignment="1">
      <alignment horizontal="right"/>
    </xf>
    <xf numFmtId="0" fontId="13" fillId="0" borderId="8" xfId="0" applyFont="1" applyFill="1" applyBorder="1" applyAlignment="1">
      <alignment horizontal="center"/>
    </xf>
    <xf numFmtId="0" fontId="51" fillId="0" borderId="12" xfId="0" applyFont="1" applyFill="1" applyBorder="1"/>
    <xf numFmtId="0" fontId="51" fillId="0" borderId="0" xfId="0" applyFont="1" applyFill="1" applyBorder="1"/>
    <xf numFmtId="0" fontId="52" fillId="0" borderId="0" xfId="0" applyFont="1" applyAlignment="1">
      <alignment horizontal="right"/>
    </xf>
    <xf numFmtId="0" fontId="18" fillId="2" borderId="8" xfId="0" applyFont="1" applyFill="1" applyBorder="1" applyAlignment="1">
      <alignment horizontal="center"/>
    </xf>
    <xf numFmtId="0" fontId="54" fillId="0" borderId="12" xfId="0" applyFont="1" applyBorder="1"/>
    <xf numFmtId="0" fontId="18" fillId="6" borderId="11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54" fillId="0" borderId="0" xfId="0" applyFont="1" applyBorder="1"/>
    <xf numFmtId="0" fontId="18" fillId="0" borderId="0" xfId="0" applyFont="1" applyFill="1" applyBorder="1" applyAlignment="1">
      <alignment horizontal="center"/>
    </xf>
    <xf numFmtId="0" fontId="18" fillId="7" borderId="11" xfId="0" applyFont="1" applyFill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53" fillId="0" borderId="0" xfId="0" applyFont="1" applyAlignment="1">
      <alignment horizontal="right"/>
    </xf>
    <xf numFmtId="0" fontId="18" fillId="0" borderId="8" xfId="0" applyFont="1" applyFill="1" applyBorder="1" applyAlignment="1">
      <alignment horizontal="center"/>
    </xf>
    <xf numFmtId="0" fontId="18" fillId="0" borderId="17" xfId="0" applyFont="1" applyFill="1" applyBorder="1" applyAlignment="1">
      <alignment horizontal="center"/>
    </xf>
    <xf numFmtId="0" fontId="54" fillId="0" borderId="12" xfId="0" applyFont="1" applyFill="1" applyBorder="1"/>
    <xf numFmtId="0" fontId="54" fillId="0" borderId="0" xfId="0" applyFont="1" applyFill="1" applyBorder="1"/>
    <xf numFmtId="0" fontId="15" fillId="6" borderId="14" xfId="0" applyFont="1" applyFill="1" applyBorder="1" applyAlignment="1">
      <alignment horizontal="right"/>
    </xf>
    <xf numFmtId="0" fontId="15" fillId="6" borderId="29" xfId="0" applyFont="1" applyFill="1" applyBorder="1" applyAlignment="1">
      <alignment horizontal="right"/>
    </xf>
    <xf numFmtId="0" fontId="18" fillId="6" borderId="29" xfId="0" applyFont="1" applyFill="1" applyBorder="1" applyAlignment="1">
      <alignment horizontal="center"/>
    </xf>
    <xf numFmtId="0" fontId="18" fillId="6" borderId="15" xfId="0" applyFont="1" applyFill="1" applyBorder="1" applyAlignment="1">
      <alignment horizontal="center"/>
    </xf>
    <xf numFmtId="0" fontId="15" fillId="6" borderId="14" xfId="0" applyFont="1" applyFill="1" applyBorder="1" applyAlignment="1">
      <alignment horizontal="center"/>
    </xf>
    <xf numFmtId="0" fontId="53" fillId="6" borderId="14" xfId="0" applyFont="1" applyFill="1" applyBorder="1" applyAlignment="1">
      <alignment horizontal="center"/>
    </xf>
    <xf numFmtId="0" fontId="53" fillId="6" borderId="28" xfId="0" applyFont="1" applyFill="1" applyBorder="1" applyAlignment="1">
      <alignment horizontal="center"/>
    </xf>
    <xf numFmtId="0" fontId="24" fillId="0" borderId="11" xfId="0" applyFont="1" applyBorder="1" applyAlignment="1">
      <alignment horizontal="right"/>
    </xf>
    <xf numFmtId="0" fontId="24" fillId="0" borderId="17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0" fontId="24" fillId="0" borderId="13" xfId="0" applyFont="1" applyFill="1" applyBorder="1" applyAlignment="1">
      <alignment horizontal="center"/>
    </xf>
    <xf numFmtId="0" fontId="55" fillId="0" borderId="21" xfId="0" applyFont="1" applyFill="1" applyBorder="1" applyAlignment="1">
      <alignment horizontal="center"/>
    </xf>
    <xf numFmtId="0" fontId="55" fillId="0" borderId="22" xfId="0" applyFont="1" applyFill="1" applyBorder="1" applyAlignment="1">
      <alignment horizontal="center"/>
    </xf>
    <xf numFmtId="0" fontId="53" fillId="6" borderId="29" xfId="0" applyFont="1" applyFill="1" applyBorder="1" applyAlignment="1">
      <alignment horizontal="right"/>
    </xf>
    <xf numFmtId="0" fontId="13" fillId="6" borderId="29" xfId="0" applyFont="1" applyFill="1" applyBorder="1" applyAlignment="1">
      <alignment horizontal="center"/>
    </xf>
    <xf numFmtId="0" fontId="56" fillId="0" borderId="11" xfId="0" applyFont="1" applyBorder="1" applyAlignment="1">
      <alignment horizontal="right"/>
    </xf>
    <xf numFmtId="0" fontId="4" fillId="0" borderId="22" xfId="0" applyFont="1" applyFill="1" applyBorder="1" applyAlignment="1">
      <alignment horizontal="right"/>
    </xf>
    <xf numFmtId="0" fontId="24" fillId="5" borderId="11" xfId="0" applyFont="1" applyFill="1" applyBorder="1" applyAlignment="1">
      <alignment horizontal="center"/>
    </xf>
    <xf numFmtId="0" fontId="0" fillId="5" borderId="0" xfId="0" applyFill="1" applyAlignment="1">
      <alignment horizontal="right"/>
    </xf>
    <xf numFmtId="0" fontId="57" fillId="0" borderId="0" xfId="0" applyFont="1" applyAlignment="1">
      <alignment horizontal="left" vertical="center"/>
    </xf>
    <xf numFmtId="0" fontId="24" fillId="6" borderId="11" xfId="0" applyFont="1" applyFill="1" applyBorder="1" applyAlignment="1">
      <alignment horizontal="center"/>
    </xf>
    <xf numFmtId="0" fontId="42" fillId="0" borderId="11" xfId="0" applyFont="1" applyFill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5" fillId="0" borderId="5" xfId="0" applyFont="1" applyBorder="1" applyAlignment="1">
      <alignment horizontal="center" wrapText="1"/>
    </xf>
    <xf numFmtId="0" fontId="15" fillId="0" borderId="7" xfId="0" applyFont="1" applyBorder="1" applyAlignment="1">
      <alignment horizontal="center" wrapText="1"/>
    </xf>
    <xf numFmtId="0" fontId="15" fillId="0" borderId="5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9" fillId="2" borderId="11" xfId="0" applyFont="1" applyFill="1" applyBorder="1" applyAlignment="1">
      <alignment horizontal="center"/>
    </xf>
    <xf numFmtId="0" fontId="19" fillId="3" borderId="11" xfId="0" applyFont="1" applyFill="1" applyBorder="1" applyAlignment="1">
      <alignment horizontal="center"/>
    </xf>
    <xf numFmtId="0" fontId="19" fillId="5" borderId="11" xfId="0" applyFont="1" applyFill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7" borderId="11" xfId="0" applyFont="1" applyFill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42" fillId="0" borderId="11" xfId="0" applyFont="1" applyBorder="1" applyAlignment="1">
      <alignment horizontal="center"/>
    </xf>
    <xf numFmtId="0" fontId="29" fillId="0" borderId="25" xfId="0" applyFont="1" applyBorder="1" applyAlignment="1">
      <alignment horizontal="center" wrapText="1"/>
    </xf>
    <xf numFmtId="0" fontId="25" fillId="0" borderId="27" xfId="0" applyFont="1" applyBorder="1" applyAlignment="1">
      <alignment horizontal="right"/>
    </xf>
    <xf numFmtId="0" fontId="25" fillId="0" borderId="26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13" fillId="0" borderId="26" xfId="0" applyFont="1" applyFill="1" applyBorder="1" applyAlignment="1">
      <alignment horizontal="center"/>
    </xf>
    <xf numFmtId="0" fontId="42" fillId="0" borderId="17" xfId="0" applyFont="1" applyFill="1" applyBorder="1" applyAlignment="1">
      <alignment horizontal="center"/>
    </xf>
    <xf numFmtId="0" fontId="58" fillId="0" borderId="22" xfId="0" applyFont="1" applyFill="1" applyBorder="1" applyAlignment="1">
      <alignment horizontal="center"/>
    </xf>
    <xf numFmtId="0" fontId="58" fillId="0" borderId="11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5" fillId="0" borderId="25" xfId="0" applyFont="1" applyBorder="1" applyAlignment="1">
      <alignment horizontal="center" wrapText="1"/>
    </xf>
    <xf numFmtId="0" fontId="13" fillId="0" borderId="27" xfId="0" applyFont="1" applyBorder="1" applyAlignment="1">
      <alignment horizontal="right"/>
    </xf>
    <xf numFmtId="0" fontId="55" fillId="0" borderId="21" xfId="0" quotePrefix="1" applyFont="1" applyFill="1" applyBorder="1" applyAlignment="1">
      <alignment horizontal="center"/>
    </xf>
    <xf numFmtId="0" fontId="4" fillId="0" borderId="22" xfId="0" quotePrefix="1" applyFont="1" applyFill="1" applyBorder="1" applyAlignment="1">
      <alignment horizontal="center"/>
    </xf>
    <xf numFmtId="0" fontId="55" fillId="0" borderId="22" xfId="0" quotePrefix="1" applyFont="1" applyFill="1" applyBorder="1" applyAlignment="1">
      <alignment horizontal="center"/>
    </xf>
    <xf numFmtId="0" fontId="55" fillId="0" borderId="0" xfId="0" applyFont="1" applyFill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48" fillId="0" borderId="0" xfId="0" quotePrefix="1" applyFont="1" applyBorder="1" applyAlignment="1">
      <alignment horizontal="center"/>
    </xf>
    <xf numFmtId="0" fontId="16" fillId="8" borderId="0" xfId="0" applyFont="1" applyFill="1" applyBorder="1" applyAlignment="1">
      <alignment horizontal="center"/>
    </xf>
    <xf numFmtId="0" fontId="4" fillId="8" borderId="0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52" fillId="0" borderId="0" xfId="0" applyFont="1" applyAlignment="1">
      <alignment horizontal="center"/>
    </xf>
    <xf numFmtId="0" fontId="18" fillId="0" borderId="29" xfId="0" applyFont="1" applyBorder="1" applyAlignment="1">
      <alignment horizontal="center"/>
    </xf>
    <xf numFmtId="0" fontId="53" fillId="0" borderId="5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58" fillId="0" borderId="13" xfId="0" applyFont="1" applyFill="1" applyBorder="1" applyAlignment="1">
      <alignment horizontal="center"/>
    </xf>
    <xf numFmtId="0" fontId="58" fillId="0" borderId="11" xfId="0" applyFont="1" applyFill="1" applyBorder="1" applyAlignment="1">
      <alignment horizontal="center"/>
    </xf>
    <xf numFmtId="0" fontId="58" fillId="2" borderId="11" xfId="0" applyFont="1" applyFill="1" applyBorder="1" applyAlignment="1">
      <alignment horizontal="center"/>
    </xf>
    <xf numFmtId="0" fontId="4" fillId="3" borderId="22" xfId="0" applyFont="1" applyFill="1" applyBorder="1" applyAlignment="1">
      <alignment horizontal="center"/>
    </xf>
    <xf numFmtId="0" fontId="4" fillId="5" borderId="22" xfId="0" applyFont="1" applyFill="1" applyBorder="1" applyAlignment="1">
      <alignment horizontal="center"/>
    </xf>
    <xf numFmtId="0" fontId="4" fillId="6" borderId="22" xfId="0" applyFont="1" applyFill="1" applyBorder="1" applyAlignment="1">
      <alignment horizontal="center"/>
    </xf>
    <xf numFmtId="0" fontId="26" fillId="0" borderId="22" xfId="0" applyFont="1" applyFill="1" applyBorder="1" applyAlignment="1">
      <alignment horizontal="center"/>
    </xf>
    <xf numFmtId="0" fontId="60" fillId="2" borderId="11" xfId="0" applyFont="1" applyFill="1" applyBorder="1" applyAlignment="1">
      <alignment horizontal="center"/>
    </xf>
    <xf numFmtId="0" fontId="60" fillId="2" borderId="13" xfId="0" applyFont="1" applyFill="1" applyBorder="1" applyAlignment="1">
      <alignment horizontal="center"/>
    </xf>
    <xf numFmtId="0" fontId="4" fillId="7" borderId="22" xfId="0" applyFont="1" applyFill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1" fontId="4" fillId="0" borderId="0" xfId="0" quotePrefix="1" applyNumberFormat="1" applyFont="1" applyBorder="1" applyAlignment="1">
      <alignment horizontal="center" vertical="center"/>
    </xf>
    <xf numFmtId="0" fontId="4" fillId="0" borderId="29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5" fillId="0" borderId="28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3" fillId="0" borderId="31" xfId="0" applyFont="1" applyFill="1" applyBorder="1" applyAlignment="1">
      <alignment horizontal="center"/>
    </xf>
    <xf numFmtId="0" fontId="13" fillId="0" borderId="11" xfId="0" quotePrefix="1" applyFont="1" applyFill="1" applyBorder="1" applyAlignment="1">
      <alignment horizont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8" fillId="0" borderId="0" xfId="0" applyFont="1" applyAlignment="1">
      <alignment horizontal="right" vertical="center"/>
    </xf>
    <xf numFmtId="0" fontId="32" fillId="0" borderId="0" xfId="0" applyFont="1" applyAlignment="1">
      <alignment horizontal="right" vertical="center"/>
    </xf>
    <xf numFmtId="0" fontId="25" fillId="0" borderId="0" xfId="0" applyFont="1" applyAlignment="1">
      <alignment horizontal="center" vertical="center"/>
    </xf>
    <xf numFmtId="0" fontId="34" fillId="0" borderId="0" xfId="0" applyFont="1" applyAlignment="1">
      <alignment horizontal="right" vertical="center"/>
    </xf>
    <xf numFmtId="0" fontId="50" fillId="0" borderId="0" xfId="0" applyFont="1" applyAlignment="1">
      <alignment horizontal="right" vertical="center"/>
    </xf>
    <xf numFmtId="0" fontId="52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16" fillId="0" borderId="0" xfId="0" applyFont="1" applyAlignment="1">
      <alignment horizontal="right" vertical="center"/>
    </xf>
    <xf numFmtId="0" fontId="38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61" fillId="0" borderId="0" xfId="0" applyFont="1" applyAlignment="1">
      <alignment horizontal="left"/>
    </xf>
    <xf numFmtId="0" fontId="61" fillId="0" borderId="0" xfId="0" applyFont="1" applyAlignment="1">
      <alignment horizontal="left" vertical="center"/>
    </xf>
    <xf numFmtId="0" fontId="24" fillId="0" borderId="8" xfId="0" applyFont="1" applyFill="1" applyBorder="1" applyAlignment="1">
      <alignment horizontal="center"/>
    </xf>
    <xf numFmtId="0" fontId="25" fillId="0" borderId="21" xfId="0" applyFont="1" applyFill="1" applyBorder="1" applyAlignment="1">
      <alignment horizontal="center"/>
    </xf>
    <xf numFmtId="0" fontId="58" fillId="0" borderId="22" xfId="0" applyFont="1" applyBorder="1" applyAlignment="1">
      <alignment horizontal="right"/>
    </xf>
    <xf numFmtId="0" fontId="26" fillId="0" borderId="11" xfId="0" applyFont="1" applyBorder="1" applyAlignment="1">
      <alignment horizontal="right"/>
    </xf>
    <xf numFmtId="0" fontId="58" fillId="6" borderId="11" xfId="0" applyFont="1" applyFill="1" applyBorder="1" applyAlignment="1">
      <alignment horizontal="center"/>
    </xf>
    <xf numFmtId="0" fontId="58" fillId="5" borderId="11" xfId="0" applyFont="1" applyFill="1" applyBorder="1" applyAlignment="1">
      <alignment horizontal="center"/>
    </xf>
    <xf numFmtId="0" fontId="53" fillId="6" borderId="14" xfId="0" applyFont="1" applyFill="1" applyBorder="1" applyAlignment="1">
      <alignment horizontal="right"/>
    </xf>
    <xf numFmtId="0" fontId="4" fillId="4" borderId="29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24" fillId="2" borderId="8" xfId="0" applyFont="1" applyFill="1" applyBorder="1" applyAlignment="1">
      <alignment horizontal="center"/>
    </xf>
    <xf numFmtId="0" fontId="38" fillId="9" borderId="0" xfId="0" applyFont="1" applyFill="1" applyAlignment="1">
      <alignment horizontal="right"/>
    </xf>
    <xf numFmtId="0" fontId="38" fillId="9" borderId="0" xfId="0" applyFont="1" applyFill="1" applyAlignment="1">
      <alignment horizontal="right" vertical="center"/>
    </xf>
    <xf numFmtId="0" fontId="64" fillId="6" borderId="11" xfId="0" applyFont="1" applyFill="1" applyBorder="1" applyAlignment="1">
      <alignment horizontal="center"/>
    </xf>
    <xf numFmtId="0" fontId="25" fillId="8" borderId="11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65" fillId="0" borderId="12" xfId="0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67" fillId="0" borderId="0" xfId="0" applyFont="1" applyAlignment="1">
      <alignment horizontal="right"/>
    </xf>
    <xf numFmtId="0" fontId="59" fillId="0" borderId="0" xfId="0" applyFont="1" applyAlignment="1">
      <alignment horizontal="right" vertical="center"/>
    </xf>
    <xf numFmtId="0" fontId="24" fillId="0" borderId="29" xfId="0" applyFont="1" applyBorder="1" applyAlignment="1">
      <alignment horizontal="center"/>
    </xf>
    <xf numFmtId="0" fontId="53" fillId="0" borderId="28" xfId="0" applyFont="1" applyBorder="1" applyAlignment="1">
      <alignment horizontal="center"/>
    </xf>
    <xf numFmtId="0" fontId="16" fillId="0" borderId="0" xfId="0" applyFont="1" applyBorder="1" applyAlignment="1">
      <alignment horizontal="left" vertical="top"/>
    </xf>
    <xf numFmtId="0" fontId="68" fillId="0" borderId="0" xfId="0" applyFont="1" applyFill="1" applyBorder="1" applyAlignment="1">
      <alignment horizontal="center"/>
    </xf>
    <xf numFmtId="1" fontId="24" fillId="0" borderId="0" xfId="0" quotePrefix="1" applyNumberFormat="1" applyFont="1" applyBorder="1" applyAlignment="1">
      <alignment horizontal="center" vertical="center"/>
    </xf>
    <xf numFmtId="1" fontId="68" fillId="0" borderId="0" xfId="0" quotePrefix="1" applyNumberFormat="1" applyFont="1" applyBorder="1" applyAlignment="1">
      <alignment horizontal="center" vertical="center"/>
    </xf>
    <xf numFmtId="0" fontId="69" fillId="0" borderId="0" xfId="0" applyFont="1" applyAlignment="1">
      <alignment horizontal="right"/>
    </xf>
    <xf numFmtId="0" fontId="18" fillId="0" borderId="11" xfId="0" quotePrefix="1" applyFont="1" applyFill="1" applyBorder="1" applyAlignment="1">
      <alignment horizontal="center"/>
    </xf>
    <xf numFmtId="0" fontId="42" fillId="0" borderId="25" xfId="0" applyFont="1" applyBorder="1" applyAlignment="1">
      <alignment horizontal="center"/>
    </xf>
    <xf numFmtId="0" fontId="42" fillId="0" borderId="19" xfId="0" applyFont="1" applyBorder="1" applyAlignment="1">
      <alignment horizontal="center"/>
    </xf>
    <xf numFmtId="0" fontId="24" fillId="0" borderId="25" xfId="0" applyFont="1" applyFill="1" applyBorder="1" applyAlignment="1">
      <alignment horizontal="center"/>
    </xf>
    <xf numFmtId="0" fontId="59" fillId="9" borderId="0" xfId="0" applyFont="1" applyFill="1" applyAlignment="1">
      <alignment horizontal="right"/>
    </xf>
    <xf numFmtId="0" fontId="59" fillId="9" borderId="0" xfId="0" applyFont="1" applyFill="1" applyAlignment="1">
      <alignment horizontal="right" vertical="center"/>
    </xf>
    <xf numFmtId="0" fontId="16" fillId="5" borderId="0" xfId="0" applyFont="1" applyFill="1" applyBorder="1" applyAlignment="1">
      <alignment horizontal="center"/>
    </xf>
    <xf numFmtId="0" fontId="70" fillId="0" borderId="0" xfId="0" applyFont="1" applyAlignment="1">
      <alignment horizontal="right"/>
    </xf>
    <xf numFmtId="0" fontId="71" fillId="4" borderId="0" xfId="0" applyFont="1" applyFill="1" applyAlignment="1">
      <alignment horizontal="right"/>
    </xf>
    <xf numFmtId="0" fontId="71" fillId="4" borderId="0" xfId="0" applyFont="1" applyFill="1" applyAlignment="1">
      <alignment horizontal="right" vertical="center"/>
    </xf>
    <xf numFmtId="0" fontId="42" fillId="4" borderId="29" xfId="0" applyFont="1" applyFill="1" applyBorder="1" applyAlignment="1">
      <alignment horizontal="left"/>
    </xf>
    <xf numFmtId="0" fontId="42" fillId="4" borderId="29" xfId="0" applyFont="1" applyFill="1" applyBorder="1" applyAlignment="1">
      <alignment horizontal="center"/>
    </xf>
    <xf numFmtId="0" fontId="72" fillId="4" borderId="5" xfId="0" applyFont="1" applyFill="1" applyBorder="1" applyAlignment="1">
      <alignment horizontal="center"/>
    </xf>
    <xf numFmtId="0" fontId="19" fillId="2" borderId="21" xfId="0" applyFont="1" applyFill="1" applyBorder="1" applyAlignment="1">
      <alignment horizontal="center"/>
    </xf>
    <xf numFmtId="0" fontId="19" fillId="2" borderId="8" xfId="0" applyFont="1" applyFill="1" applyBorder="1" applyAlignment="1">
      <alignment horizontal="center"/>
    </xf>
    <xf numFmtId="0" fontId="73" fillId="0" borderId="12" xfId="0" applyFont="1" applyBorder="1"/>
    <xf numFmtId="0" fontId="74" fillId="0" borderId="12" xfId="0" applyFont="1" applyBorder="1"/>
    <xf numFmtId="0" fontId="19" fillId="6" borderId="11" xfId="0" applyFont="1" applyFill="1" applyBorder="1" applyAlignment="1">
      <alignment horizontal="center"/>
    </xf>
    <xf numFmtId="0" fontId="19" fillId="8" borderId="11" xfId="0" applyFont="1" applyFill="1" applyBorder="1" applyAlignment="1">
      <alignment horizontal="center"/>
    </xf>
    <xf numFmtId="0" fontId="73" fillId="0" borderId="0" xfId="0" applyFont="1" applyBorder="1"/>
    <xf numFmtId="0" fontId="42" fillId="0" borderId="0" xfId="0" applyFont="1" applyBorder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1" fontId="19" fillId="0" borderId="0" xfId="0" quotePrefix="1" applyNumberFormat="1" applyFont="1" applyBorder="1" applyAlignment="1">
      <alignment horizontal="center" vertical="center"/>
    </xf>
    <xf numFmtId="0" fontId="19" fillId="0" borderId="8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73" fillId="0" borderId="12" xfId="0" applyFont="1" applyFill="1" applyBorder="1"/>
    <xf numFmtId="0" fontId="19" fillId="5" borderId="0" xfId="0" applyFont="1" applyFill="1" applyBorder="1" applyAlignment="1">
      <alignment horizontal="center"/>
    </xf>
    <xf numFmtId="0" fontId="73" fillId="0" borderId="0" xfId="0" applyFont="1" applyFill="1" applyBorder="1"/>
    <xf numFmtId="0" fontId="19" fillId="0" borderId="22" xfId="0" applyFont="1" applyFill="1" applyBorder="1" applyAlignment="1">
      <alignment horizontal="center"/>
    </xf>
    <xf numFmtId="0" fontId="24" fillId="5" borderId="13" xfId="0" applyFont="1" applyFill="1" applyBorder="1" applyAlignment="1">
      <alignment horizontal="center"/>
    </xf>
    <xf numFmtId="0" fontId="38" fillId="0" borderId="0" xfId="0" applyFont="1" applyAlignment="1">
      <alignment horizontal="left" vertical="center"/>
    </xf>
    <xf numFmtId="0" fontId="42" fillId="2" borderId="11" xfId="0" applyFont="1" applyFill="1" applyBorder="1" applyAlignment="1">
      <alignment horizontal="center"/>
    </xf>
    <xf numFmtId="0" fontId="42" fillId="6" borderId="11" xfId="0" applyFont="1" applyFill="1" applyBorder="1" applyAlignment="1">
      <alignment horizontal="center"/>
    </xf>
    <xf numFmtId="0" fontId="15" fillId="0" borderId="0" xfId="0" applyFont="1" applyAlignment="1">
      <alignment horizontal="center" vertical="center"/>
    </xf>
    <xf numFmtId="0" fontId="63" fillId="0" borderId="0" xfId="0" applyFont="1" applyAlignment="1">
      <alignment horizontal="center"/>
    </xf>
    <xf numFmtId="0" fontId="66" fillId="0" borderId="0" xfId="0" applyFont="1" applyAlignment="1">
      <alignment horizontal="center"/>
    </xf>
    <xf numFmtId="0" fontId="62" fillId="0" borderId="0" xfId="0" applyFont="1" applyAlignment="1">
      <alignment horizontal="center"/>
    </xf>
    <xf numFmtId="0" fontId="76" fillId="0" borderId="0" xfId="0" applyFont="1" applyAlignment="1">
      <alignment horizontal="left" vertical="center"/>
    </xf>
    <xf numFmtId="0" fontId="77" fillId="2" borderId="11" xfId="0" applyFont="1" applyFill="1" applyBorder="1" applyAlignment="1">
      <alignment horizontal="center"/>
    </xf>
    <xf numFmtId="0" fontId="77" fillId="6" borderId="11" xfId="0" applyFont="1" applyFill="1" applyBorder="1" applyAlignment="1">
      <alignment horizontal="center"/>
    </xf>
    <xf numFmtId="0" fontId="77" fillId="5" borderId="11" xfId="0" applyFont="1" applyFill="1" applyBorder="1" applyAlignment="1">
      <alignment horizontal="center"/>
    </xf>
    <xf numFmtId="0" fontId="77" fillId="3" borderId="11" xfId="0" applyFont="1" applyFill="1" applyBorder="1" applyAlignment="1">
      <alignment horizontal="center"/>
    </xf>
    <xf numFmtId="0" fontId="77" fillId="0" borderId="11" xfId="0" applyFont="1" applyFill="1" applyBorder="1" applyAlignment="1">
      <alignment horizontal="center"/>
    </xf>
    <xf numFmtId="0" fontId="77" fillId="0" borderId="11" xfId="0" applyFont="1" applyBorder="1" applyAlignment="1">
      <alignment horizontal="center"/>
    </xf>
    <xf numFmtId="0" fontId="77" fillId="0" borderId="1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  <color rgb="FFCCFFFF"/>
      <color rgb="FF99FFCC"/>
      <color rgb="FFCC3399"/>
      <color rgb="FF99FF99"/>
      <color rgb="FF0066FF"/>
      <color rgb="FF3399FF"/>
      <color rgb="FF6699FF"/>
      <color rgb="FF0000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251"/>
  <sheetViews>
    <sheetView tabSelected="1" zoomScaleNormal="100" workbookViewId="0">
      <pane ySplit="4" topLeftCell="A14" activePane="bottomLeft" state="frozen"/>
      <selection pane="bottomLeft" activeCell="B1" sqref="B1"/>
    </sheetView>
  </sheetViews>
  <sheetFormatPr defaultColWidth="11.42578125" defaultRowHeight="14.25" x14ac:dyDescent="0.2"/>
  <cols>
    <col min="1" max="1" width="1.7109375" customWidth="1"/>
    <col min="2" max="2" width="5.140625" style="302" customWidth="1"/>
    <col min="3" max="3" width="4.5703125" style="1" customWidth="1"/>
    <col min="4" max="4" width="9.85546875" style="1" customWidth="1"/>
    <col min="5" max="7" width="8.28515625" style="153" customWidth="1"/>
    <col min="8" max="8" width="8" style="1" hidden="1" customWidth="1"/>
    <col min="9" max="9" width="7" style="589" hidden="1" customWidth="1"/>
    <col min="10" max="10" width="6.42578125" style="252" hidden="1" customWidth="1"/>
    <col min="11" max="12" width="5.85546875" style="275" hidden="1" customWidth="1"/>
    <col min="13" max="13" width="7.28515625" style="285" hidden="1" customWidth="1"/>
    <col min="14" max="15" width="6" style="285" hidden="1" customWidth="1"/>
    <col min="16" max="16" width="6" style="455" hidden="1" customWidth="1"/>
    <col min="17" max="17" width="6" style="441" hidden="1" customWidth="1"/>
    <col min="18" max="19" width="6" style="455" hidden="1" customWidth="1"/>
    <col min="20" max="22" width="6" style="285" customWidth="1"/>
    <col min="23" max="23" width="6.85546875" style="597" customWidth="1"/>
    <col min="24" max="26" width="6" style="285" customWidth="1"/>
    <col min="27" max="27" width="8.140625" style="232" customWidth="1"/>
    <col min="28" max="29" width="6" style="232" customWidth="1"/>
    <col min="30" max="30" width="13.5703125" style="305" hidden="1" customWidth="1"/>
    <col min="31" max="31" width="12" style="305" hidden="1" customWidth="1"/>
    <col min="32" max="34" width="5.7109375" style="1" customWidth="1"/>
    <col min="35" max="35" width="5.7109375" style="153" customWidth="1"/>
    <col min="36" max="41" width="5.7109375" style="1" customWidth="1"/>
    <col min="42" max="42" width="5.7109375" style="153" customWidth="1"/>
    <col min="43" max="43" width="5.7109375" style="1" customWidth="1"/>
    <col min="44" max="44" width="8.140625" style="1" hidden="1" customWidth="1"/>
    <col min="45" max="46" width="6.7109375" style="1" hidden="1" customWidth="1"/>
    <col min="47" max="47" width="6.42578125" style="508" customWidth="1"/>
    <col min="48" max="48" width="6.7109375" style="1" customWidth="1"/>
    <col min="49" max="49" width="7.85546875" style="1" customWidth="1"/>
    <col min="50" max="52" width="6.7109375" style="1" customWidth="1"/>
    <col min="53" max="53" width="5.7109375" customWidth="1"/>
    <col min="54" max="54" width="11.140625" style="1" customWidth="1"/>
    <col min="55" max="63" width="5.7109375" customWidth="1"/>
  </cols>
  <sheetData>
    <row r="1" spans="1:54" ht="27.75" customHeight="1" x14ac:dyDescent="0.25">
      <c r="A1" s="6"/>
      <c r="B1" s="479" t="s">
        <v>315</v>
      </c>
      <c r="C1" s="2"/>
      <c r="D1" s="2"/>
      <c r="E1" s="193"/>
      <c r="F1" s="193"/>
      <c r="G1" s="193"/>
      <c r="H1" s="2"/>
      <c r="I1" s="581"/>
      <c r="J1" s="235"/>
      <c r="K1" s="258"/>
      <c r="L1" s="258"/>
      <c r="M1" s="282"/>
      <c r="N1" s="282"/>
      <c r="O1" s="282"/>
      <c r="P1" s="445"/>
      <c r="Q1" s="431"/>
      <c r="R1" s="445"/>
      <c r="S1" s="445"/>
      <c r="T1" s="282"/>
      <c r="U1" s="282"/>
      <c r="V1" s="282"/>
      <c r="W1" s="594"/>
      <c r="X1" s="572"/>
      <c r="Y1" s="572"/>
      <c r="Z1" s="572"/>
      <c r="AA1" s="598"/>
      <c r="AB1" s="598"/>
      <c r="AC1" s="598"/>
      <c r="AD1" s="406"/>
      <c r="AO1" s="160"/>
      <c r="AP1" s="161"/>
      <c r="AQ1" s="5"/>
      <c r="AR1" s="5"/>
      <c r="AS1" s="5"/>
      <c r="AT1" s="5"/>
      <c r="AU1" s="503"/>
      <c r="AV1" s="5"/>
      <c r="AW1" s="5"/>
      <c r="AX1" s="5"/>
      <c r="AY1" s="5"/>
      <c r="AZ1" s="5"/>
      <c r="BA1" s="26"/>
      <c r="BB1" s="5"/>
    </row>
    <row r="2" spans="1:54" s="559" customFormat="1" ht="23.25" customHeight="1" x14ac:dyDescent="0.2">
      <c r="A2" s="6"/>
      <c r="B2" s="561" t="s">
        <v>100</v>
      </c>
      <c r="C2" s="545"/>
      <c r="D2" s="545"/>
      <c r="E2" s="546"/>
      <c r="F2" s="546"/>
      <c r="G2" s="629" t="s">
        <v>311</v>
      </c>
      <c r="H2" s="545"/>
      <c r="I2" s="582"/>
      <c r="J2" s="548"/>
      <c r="K2" s="549"/>
      <c r="L2" s="550"/>
      <c r="M2" s="547"/>
      <c r="N2" s="547"/>
      <c r="O2" s="547"/>
      <c r="P2" s="552"/>
      <c r="Q2" s="551"/>
      <c r="R2" s="546" t="s">
        <v>314</v>
      </c>
      <c r="S2" s="552"/>
      <c r="T2" s="547"/>
      <c r="U2" s="547"/>
      <c r="V2" s="547"/>
      <c r="W2" s="595"/>
      <c r="X2" s="573"/>
      <c r="Y2" s="573"/>
      <c r="Z2" s="573"/>
      <c r="AA2" s="599"/>
      <c r="AB2" s="599"/>
      <c r="AC2" s="599"/>
      <c r="AD2" s="553"/>
      <c r="AE2" s="554"/>
      <c r="AF2" s="622" t="s">
        <v>316</v>
      </c>
      <c r="AG2" s="161"/>
      <c r="AH2" s="161"/>
      <c r="AI2" s="625"/>
      <c r="AJ2" s="161"/>
      <c r="AK2" s="161"/>
      <c r="AL2" s="161"/>
      <c r="AM2" s="161"/>
      <c r="AN2" s="161"/>
      <c r="AO2" s="161"/>
      <c r="AP2" s="555"/>
      <c r="AQ2" s="556"/>
      <c r="AR2" s="556"/>
      <c r="AS2" s="556"/>
      <c r="AT2" s="556"/>
      <c r="AU2" s="557"/>
      <c r="AV2" s="556"/>
      <c r="AW2" s="556"/>
      <c r="AX2" s="556"/>
      <c r="AY2" s="556"/>
      <c r="AZ2" s="556"/>
      <c r="BA2" s="558"/>
      <c r="BB2" s="556"/>
    </row>
    <row r="3" spans="1:54" ht="15.95" customHeight="1" x14ac:dyDescent="0.25">
      <c r="B3" s="135"/>
      <c r="C3" s="3"/>
      <c r="D3" s="3" t="s">
        <v>251</v>
      </c>
      <c r="E3" s="7" t="s">
        <v>238</v>
      </c>
      <c r="F3" s="7" t="s">
        <v>238</v>
      </c>
      <c r="G3" s="9" t="s">
        <v>95</v>
      </c>
      <c r="H3" s="520"/>
      <c r="I3" s="583"/>
      <c r="J3" s="236"/>
      <c r="K3" s="259" t="s">
        <v>299</v>
      </c>
      <c r="L3" s="280"/>
      <c r="M3" s="539"/>
      <c r="N3" s="539" t="s">
        <v>262</v>
      </c>
      <c r="O3" s="539"/>
      <c r="P3" s="568" t="s">
        <v>280</v>
      </c>
      <c r="Q3" s="473"/>
      <c r="R3" s="474" t="s">
        <v>276</v>
      </c>
      <c r="S3" s="463"/>
      <c r="T3" s="576"/>
      <c r="U3" s="576" t="s">
        <v>278</v>
      </c>
      <c r="V3" s="576"/>
      <c r="W3" s="568" t="s">
        <v>308</v>
      </c>
      <c r="X3" s="473"/>
      <c r="Y3" s="462" t="s">
        <v>307</v>
      </c>
      <c r="Z3" s="463"/>
      <c r="AA3" s="600" t="s">
        <v>309</v>
      </c>
      <c r="AB3" s="601"/>
      <c r="AC3" s="601"/>
      <c r="AD3" s="147" t="s">
        <v>243</v>
      </c>
      <c r="AE3" s="148" t="s">
        <v>243</v>
      </c>
      <c r="AF3" s="482" t="s">
        <v>8</v>
      </c>
      <c r="AG3" s="483"/>
      <c r="AH3" s="482" t="s">
        <v>3</v>
      </c>
      <c r="AI3" s="483"/>
      <c r="AJ3" s="482" t="s">
        <v>0</v>
      </c>
      <c r="AK3" s="483"/>
      <c r="AL3" s="482" t="s">
        <v>1</v>
      </c>
      <c r="AM3" s="483"/>
      <c r="AN3" s="482" t="s">
        <v>2</v>
      </c>
      <c r="AO3" s="483"/>
      <c r="AP3" s="137"/>
      <c r="AQ3" s="17"/>
      <c r="AR3" s="17"/>
      <c r="AS3" s="17"/>
      <c r="AT3" s="17"/>
      <c r="AU3" s="504"/>
      <c r="AV3" s="17"/>
      <c r="AW3" s="17"/>
      <c r="AX3" s="17"/>
      <c r="AY3" s="17"/>
      <c r="AZ3" s="27"/>
      <c r="BA3" s="22"/>
      <c r="BB3"/>
    </row>
    <row r="4" spans="1:54" ht="15.95" customHeight="1" x14ac:dyDescent="0.25">
      <c r="B4" s="287" t="s">
        <v>99</v>
      </c>
      <c r="C4" s="4" t="s">
        <v>5</v>
      </c>
      <c r="D4" s="4"/>
      <c r="E4" s="194" t="s">
        <v>239</v>
      </c>
      <c r="F4" s="194" t="s">
        <v>240</v>
      </c>
      <c r="G4" s="151" t="s">
        <v>279</v>
      </c>
      <c r="H4" s="521" t="s">
        <v>249</v>
      </c>
      <c r="I4" s="584" t="s">
        <v>250</v>
      </c>
      <c r="J4" s="542" t="s">
        <v>245</v>
      </c>
      <c r="K4" s="542" t="s">
        <v>243</v>
      </c>
      <c r="L4" s="541" t="s">
        <v>244</v>
      </c>
      <c r="M4" s="12" t="s">
        <v>249</v>
      </c>
      <c r="N4" s="12" t="s">
        <v>243</v>
      </c>
      <c r="O4" s="12" t="s">
        <v>244</v>
      </c>
      <c r="P4" s="465" t="s">
        <v>250</v>
      </c>
      <c r="Q4" s="464" t="s">
        <v>245</v>
      </c>
      <c r="R4" s="465" t="s">
        <v>243</v>
      </c>
      <c r="S4" s="466" t="s">
        <v>244</v>
      </c>
      <c r="T4" s="577" t="s">
        <v>249</v>
      </c>
      <c r="U4" s="577" t="s">
        <v>243</v>
      </c>
      <c r="V4" s="577" t="s">
        <v>244</v>
      </c>
      <c r="W4" s="465" t="s">
        <v>250</v>
      </c>
      <c r="X4" s="465" t="s">
        <v>245</v>
      </c>
      <c r="Y4" s="465" t="s">
        <v>243</v>
      </c>
      <c r="Z4" s="466" t="s">
        <v>244</v>
      </c>
      <c r="AA4" s="602" t="s">
        <v>310</v>
      </c>
      <c r="AB4" s="602" t="s">
        <v>243</v>
      </c>
      <c r="AC4" s="602" t="s">
        <v>244</v>
      </c>
      <c r="AD4" s="194" t="s">
        <v>101</v>
      </c>
      <c r="AE4" s="194" t="s">
        <v>102</v>
      </c>
      <c r="AF4" s="484" t="s">
        <v>9</v>
      </c>
      <c r="AG4" s="485" t="s">
        <v>10</v>
      </c>
      <c r="AH4" s="486" t="s">
        <v>6</v>
      </c>
      <c r="AI4" s="487" t="s">
        <v>7</v>
      </c>
      <c r="AJ4" s="486" t="s">
        <v>6</v>
      </c>
      <c r="AK4" s="487" t="s">
        <v>7</v>
      </c>
      <c r="AL4" s="486" t="s">
        <v>6</v>
      </c>
      <c r="AM4" s="487" t="s">
        <v>7</v>
      </c>
      <c r="AN4" s="486" t="s">
        <v>6</v>
      </c>
      <c r="AO4" s="487" t="s">
        <v>7</v>
      </c>
      <c r="AP4" s="137"/>
      <c r="AQ4" s="18"/>
      <c r="AR4" s="18"/>
      <c r="AS4" s="18"/>
      <c r="AT4" s="18"/>
      <c r="AU4" s="505"/>
      <c r="AV4" s="18"/>
      <c r="AW4" s="18"/>
      <c r="AX4" s="18"/>
      <c r="AY4" s="18"/>
      <c r="AZ4" s="27"/>
      <c r="BA4" s="22"/>
      <c r="BB4"/>
    </row>
    <row r="5" spans="1:54" ht="15.95" customHeight="1" x14ac:dyDescent="0.25">
      <c r="B5" s="288">
        <v>1</v>
      </c>
      <c r="C5" s="39">
        <v>1</v>
      </c>
      <c r="D5" s="39" t="s">
        <v>13</v>
      </c>
      <c r="E5" s="195">
        <v>4</v>
      </c>
      <c r="F5" s="195">
        <v>0</v>
      </c>
      <c r="G5" s="471">
        <v>20</v>
      </c>
      <c r="H5" s="40">
        <v>280</v>
      </c>
      <c r="I5" s="446">
        <v>264</v>
      </c>
      <c r="J5" s="432">
        <v>45</v>
      </c>
      <c r="K5" s="432">
        <v>5</v>
      </c>
      <c r="L5" s="432">
        <v>0</v>
      </c>
      <c r="M5" s="138">
        <v>280</v>
      </c>
      <c r="N5" s="138">
        <v>5</v>
      </c>
      <c r="O5" s="138">
        <v>0</v>
      </c>
      <c r="P5" s="446">
        <v>246</v>
      </c>
      <c r="Q5" s="432">
        <v>17</v>
      </c>
      <c r="R5" s="432">
        <v>5</v>
      </c>
      <c r="S5" s="432">
        <v>0</v>
      </c>
      <c r="T5" s="138">
        <v>260</v>
      </c>
      <c r="U5" s="138">
        <v>5</v>
      </c>
      <c r="V5" s="138">
        <v>0</v>
      </c>
      <c r="W5" s="446">
        <v>258</v>
      </c>
      <c r="X5" s="432">
        <v>44</v>
      </c>
      <c r="Y5" s="432">
        <v>5</v>
      </c>
      <c r="Z5" s="432">
        <v>0</v>
      </c>
      <c r="AA5" s="603">
        <v>280</v>
      </c>
      <c r="AB5" s="604">
        <v>5</v>
      </c>
      <c r="AC5" s="604">
        <v>0</v>
      </c>
      <c r="AD5" s="138" t="s">
        <v>103</v>
      </c>
      <c r="AE5" s="40" t="s">
        <v>104</v>
      </c>
      <c r="AF5" s="41">
        <f t="shared" ref="AF5:AG9" si="0">AH5+AJ5+AL5+AN5</f>
        <v>5</v>
      </c>
      <c r="AG5" s="49">
        <f t="shared" si="0"/>
        <v>0</v>
      </c>
      <c r="AH5" s="138">
        <v>2</v>
      </c>
      <c r="AI5" s="220">
        <v>0</v>
      </c>
      <c r="AJ5" s="138">
        <v>1</v>
      </c>
      <c r="AK5" s="220">
        <v>0</v>
      </c>
      <c r="AL5" s="138">
        <v>1</v>
      </c>
      <c r="AM5" s="220">
        <v>0</v>
      </c>
      <c r="AN5" s="138">
        <v>1</v>
      </c>
      <c r="AO5" s="220">
        <v>0</v>
      </c>
      <c r="AP5" s="17"/>
      <c r="AQ5" s="17"/>
      <c r="AR5" s="17"/>
      <c r="AS5" s="17"/>
      <c r="AT5" s="17"/>
      <c r="AU5" s="504"/>
      <c r="AV5" s="17"/>
      <c r="AW5" s="17"/>
      <c r="AX5" s="17"/>
      <c r="AY5" s="17"/>
      <c r="AZ5" s="27"/>
      <c r="BA5" s="22"/>
      <c r="BB5"/>
    </row>
    <row r="6" spans="1:54" ht="15.95" customHeight="1" x14ac:dyDescent="0.25">
      <c r="B6" s="289"/>
      <c r="C6" s="46"/>
      <c r="D6" s="46" t="s">
        <v>15</v>
      </c>
      <c r="E6" s="98">
        <v>3.5</v>
      </c>
      <c r="F6" s="98">
        <v>0.5</v>
      </c>
      <c r="G6" s="472">
        <v>20</v>
      </c>
      <c r="H6" s="47">
        <v>260</v>
      </c>
      <c r="I6" s="57">
        <v>240</v>
      </c>
      <c r="J6" s="140">
        <v>23</v>
      </c>
      <c r="K6" s="140">
        <v>5</v>
      </c>
      <c r="L6" s="140">
        <v>14</v>
      </c>
      <c r="M6" s="139">
        <v>260</v>
      </c>
      <c r="N6" s="139">
        <v>5</v>
      </c>
      <c r="O6" s="139">
        <v>13</v>
      </c>
      <c r="P6" s="57">
        <v>260</v>
      </c>
      <c r="Q6" s="140">
        <v>35</v>
      </c>
      <c r="R6" s="140">
        <v>5</v>
      </c>
      <c r="S6" s="140">
        <v>13</v>
      </c>
      <c r="T6" s="139">
        <f>S6*20</f>
        <v>260</v>
      </c>
      <c r="U6" s="139">
        <v>5</v>
      </c>
      <c r="V6" s="139">
        <v>13</v>
      </c>
      <c r="W6" s="57">
        <v>261</v>
      </c>
      <c r="X6" s="140">
        <v>53</v>
      </c>
      <c r="Y6" s="140">
        <v>5</v>
      </c>
      <c r="Z6" s="140">
        <v>13</v>
      </c>
      <c r="AA6" s="488">
        <f>AC6*G6</f>
        <v>280</v>
      </c>
      <c r="AB6" s="488">
        <v>5</v>
      </c>
      <c r="AC6" s="623">
        <v>14</v>
      </c>
      <c r="AD6" s="139" t="s">
        <v>103</v>
      </c>
      <c r="AE6" s="47" t="s">
        <v>104</v>
      </c>
      <c r="AF6" s="48">
        <f t="shared" si="0"/>
        <v>5</v>
      </c>
      <c r="AG6" s="49">
        <f t="shared" si="0"/>
        <v>14</v>
      </c>
      <c r="AH6" s="139">
        <v>2</v>
      </c>
      <c r="AI6" s="158">
        <v>5</v>
      </c>
      <c r="AJ6" s="139">
        <v>1</v>
      </c>
      <c r="AK6" s="158">
        <v>3</v>
      </c>
      <c r="AL6" s="139">
        <v>1</v>
      </c>
      <c r="AM6" s="158">
        <v>3</v>
      </c>
      <c r="AN6" s="139">
        <v>1</v>
      </c>
      <c r="AO6" s="158">
        <v>3</v>
      </c>
      <c r="AP6" s="17"/>
      <c r="AQ6" s="17"/>
      <c r="AR6" s="17"/>
      <c r="AS6" s="17"/>
      <c r="AT6" s="17"/>
      <c r="AU6" s="504"/>
      <c r="AV6" s="17"/>
      <c r="AW6" s="17"/>
      <c r="AX6" s="17"/>
      <c r="AY6" s="17"/>
      <c r="AZ6" s="27"/>
      <c r="BA6" s="22"/>
      <c r="BB6"/>
    </row>
    <row r="7" spans="1:54" ht="15.95" customHeight="1" x14ac:dyDescent="0.25">
      <c r="B7" s="289"/>
      <c r="C7" s="46"/>
      <c r="D7" s="46" t="s">
        <v>14</v>
      </c>
      <c r="E7" s="98">
        <v>2</v>
      </c>
      <c r="F7" s="98">
        <v>2</v>
      </c>
      <c r="G7" s="472">
        <v>20</v>
      </c>
      <c r="H7" s="47">
        <v>260</v>
      </c>
      <c r="I7" s="57">
        <v>251</v>
      </c>
      <c r="J7" s="140">
        <v>31</v>
      </c>
      <c r="K7" s="140">
        <v>5</v>
      </c>
      <c r="L7" s="140">
        <v>13</v>
      </c>
      <c r="M7" s="139">
        <v>280</v>
      </c>
      <c r="N7" s="139">
        <v>5</v>
      </c>
      <c r="O7" s="139">
        <v>14</v>
      </c>
      <c r="P7" s="57">
        <v>259</v>
      </c>
      <c r="Q7" s="140">
        <v>33</v>
      </c>
      <c r="R7" s="140">
        <v>5</v>
      </c>
      <c r="S7" s="140">
        <v>14</v>
      </c>
      <c r="T7" s="139">
        <f>S7*20</f>
        <v>280</v>
      </c>
      <c r="U7" s="139">
        <v>5</v>
      </c>
      <c r="V7" s="139">
        <v>14</v>
      </c>
      <c r="W7" s="57">
        <v>223</v>
      </c>
      <c r="X7" s="140">
        <v>15</v>
      </c>
      <c r="Y7" s="140">
        <v>5</v>
      </c>
      <c r="Z7" s="140">
        <v>14</v>
      </c>
      <c r="AA7" s="488">
        <f>AC7*G7</f>
        <v>240</v>
      </c>
      <c r="AB7" s="488">
        <v>5</v>
      </c>
      <c r="AC7" s="630">
        <v>12</v>
      </c>
      <c r="AD7" s="139" t="s">
        <v>103</v>
      </c>
      <c r="AE7" s="47" t="s">
        <v>104</v>
      </c>
      <c r="AF7" s="48">
        <f t="shared" si="0"/>
        <v>5</v>
      </c>
      <c r="AG7" s="49">
        <f t="shared" si="0"/>
        <v>12</v>
      </c>
      <c r="AH7" s="139">
        <v>2</v>
      </c>
      <c r="AI7" s="158">
        <v>5</v>
      </c>
      <c r="AJ7" s="139">
        <v>1</v>
      </c>
      <c r="AK7" s="158">
        <v>3</v>
      </c>
      <c r="AL7" s="139">
        <v>1</v>
      </c>
      <c r="AM7" s="158">
        <v>2</v>
      </c>
      <c r="AN7" s="139">
        <v>1</v>
      </c>
      <c r="AO7" s="158">
        <v>2</v>
      </c>
      <c r="AP7" s="17"/>
      <c r="AQ7" s="17"/>
      <c r="AR7" s="17"/>
      <c r="AS7" s="17"/>
      <c r="AT7" s="17"/>
      <c r="AU7" s="504"/>
      <c r="AV7" s="17"/>
      <c r="AW7" s="17"/>
      <c r="AX7" s="17"/>
      <c r="AY7" s="17"/>
      <c r="AZ7" s="27"/>
      <c r="BA7" s="22"/>
      <c r="BB7"/>
    </row>
    <row r="8" spans="1:54" ht="15.95" customHeight="1" x14ac:dyDescent="0.25">
      <c r="B8" s="289"/>
      <c r="C8" s="46"/>
      <c r="D8" s="46" t="s">
        <v>11</v>
      </c>
      <c r="E8" s="98">
        <v>3</v>
      </c>
      <c r="F8" s="98">
        <v>1</v>
      </c>
      <c r="G8" s="472">
        <v>20</v>
      </c>
      <c r="H8" s="47">
        <v>260</v>
      </c>
      <c r="I8" s="57">
        <v>239</v>
      </c>
      <c r="J8" s="140">
        <v>7</v>
      </c>
      <c r="K8" s="140">
        <v>5</v>
      </c>
      <c r="L8" s="140">
        <v>13</v>
      </c>
      <c r="M8" s="139">
        <v>260</v>
      </c>
      <c r="N8" s="139">
        <v>5</v>
      </c>
      <c r="O8" s="139">
        <v>13</v>
      </c>
      <c r="P8" s="57">
        <v>235</v>
      </c>
      <c r="Q8" s="140">
        <v>4</v>
      </c>
      <c r="R8" s="140">
        <v>5</v>
      </c>
      <c r="S8" s="140">
        <v>13</v>
      </c>
      <c r="T8" s="139">
        <f>S8*20</f>
        <v>260</v>
      </c>
      <c r="U8" s="139">
        <v>5</v>
      </c>
      <c r="V8" s="139">
        <v>13</v>
      </c>
      <c r="W8" s="57">
        <v>226</v>
      </c>
      <c r="X8" s="140">
        <v>4</v>
      </c>
      <c r="Y8" s="140">
        <v>5</v>
      </c>
      <c r="Z8" s="140">
        <v>13</v>
      </c>
      <c r="AA8" s="488">
        <f>AC8*G8</f>
        <v>240</v>
      </c>
      <c r="AB8" s="488">
        <v>5</v>
      </c>
      <c r="AC8" s="630">
        <v>12</v>
      </c>
      <c r="AD8" s="139" t="s">
        <v>103</v>
      </c>
      <c r="AE8" s="47" t="s">
        <v>104</v>
      </c>
      <c r="AF8" s="48">
        <f t="shared" si="0"/>
        <v>5</v>
      </c>
      <c r="AG8" s="49">
        <f t="shared" si="0"/>
        <v>12</v>
      </c>
      <c r="AH8" s="139">
        <v>2</v>
      </c>
      <c r="AI8" s="158">
        <v>5</v>
      </c>
      <c r="AJ8" s="139">
        <v>1</v>
      </c>
      <c r="AK8" s="158">
        <v>3</v>
      </c>
      <c r="AL8" s="139">
        <v>1</v>
      </c>
      <c r="AM8" s="158">
        <v>2</v>
      </c>
      <c r="AN8" s="139">
        <v>1</v>
      </c>
      <c r="AO8" s="158">
        <v>2</v>
      </c>
      <c r="AP8" s="17"/>
      <c r="AQ8" s="17"/>
      <c r="AR8" s="17"/>
      <c r="AS8" s="17"/>
      <c r="AT8" s="17"/>
      <c r="AU8" s="504"/>
      <c r="AV8" s="17"/>
      <c r="AW8" s="17"/>
      <c r="AX8" s="17"/>
      <c r="AY8" s="17"/>
      <c r="AZ8" s="27"/>
      <c r="BA8" s="22"/>
      <c r="BB8"/>
    </row>
    <row r="9" spans="1:54" ht="15.95" customHeight="1" x14ac:dyDescent="0.25">
      <c r="B9" s="289"/>
      <c r="C9" s="46"/>
      <c r="D9" s="46" t="s">
        <v>12</v>
      </c>
      <c r="E9" s="98">
        <v>2</v>
      </c>
      <c r="F9" s="98">
        <v>2</v>
      </c>
      <c r="G9" s="472">
        <v>20</v>
      </c>
      <c r="H9" s="47">
        <v>260</v>
      </c>
      <c r="I9" s="57">
        <v>221</v>
      </c>
      <c r="J9" s="140">
        <v>21</v>
      </c>
      <c r="K9" s="140">
        <v>5</v>
      </c>
      <c r="L9" s="140">
        <v>13</v>
      </c>
      <c r="M9" s="139">
        <v>240</v>
      </c>
      <c r="N9" s="139">
        <v>5</v>
      </c>
      <c r="O9" s="139">
        <v>12</v>
      </c>
      <c r="P9" s="57">
        <v>213</v>
      </c>
      <c r="Q9" s="140">
        <v>10</v>
      </c>
      <c r="R9" s="140">
        <v>5</v>
      </c>
      <c r="S9" s="140">
        <v>12</v>
      </c>
      <c r="T9" s="139">
        <f>S9*20</f>
        <v>240</v>
      </c>
      <c r="U9" s="139">
        <v>5</v>
      </c>
      <c r="V9" s="139">
        <v>12</v>
      </c>
      <c r="W9" s="57">
        <v>208</v>
      </c>
      <c r="X9" s="140">
        <v>16</v>
      </c>
      <c r="Y9" s="140">
        <v>5</v>
      </c>
      <c r="Z9" s="140">
        <v>12</v>
      </c>
      <c r="AA9" s="488">
        <f>AC9*G9</f>
        <v>240</v>
      </c>
      <c r="AB9" s="488">
        <v>5</v>
      </c>
      <c r="AC9" s="488">
        <v>12</v>
      </c>
      <c r="AD9" s="139" t="s">
        <v>103</v>
      </c>
      <c r="AE9" s="47" t="s">
        <v>104</v>
      </c>
      <c r="AF9" s="48">
        <f t="shared" si="0"/>
        <v>5</v>
      </c>
      <c r="AG9" s="49">
        <f t="shared" si="0"/>
        <v>12</v>
      </c>
      <c r="AH9" s="139">
        <v>2</v>
      </c>
      <c r="AI9" s="158">
        <v>5</v>
      </c>
      <c r="AJ9" s="139">
        <v>1</v>
      </c>
      <c r="AK9" s="158">
        <v>3</v>
      </c>
      <c r="AL9" s="139">
        <v>1</v>
      </c>
      <c r="AM9" s="158">
        <v>2</v>
      </c>
      <c r="AN9" s="139">
        <v>1</v>
      </c>
      <c r="AO9" s="158">
        <v>2</v>
      </c>
      <c r="AP9" s="17"/>
      <c r="AQ9" s="17"/>
      <c r="AR9" s="17"/>
      <c r="AS9" s="17"/>
      <c r="AT9" s="17"/>
      <c r="AU9" s="504"/>
      <c r="AV9" s="17"/>
      <c r="AW9" s="17"/>
      <c r="AX9" s="17"/>
      <c r="AY9" s="17"/>
      <c r="AZ9" s="27"/>
      <c r="BA9" s="22"/>
      <c r="BB9"/>
    </row>
    <row r="10" spans="1:54" s="16" customFormat="1" ht="15.95" customHeight="1" x14ac:dyDescent="0.2">
      <c r="B10" s="290"/>
      <c r="C10" s="52"/>
      <c r="D10" s="53"/>
      <c r="E10" s="578">
        <f>SUM(E5:E9)/5</f>
        <v>2.9</v>
      </c>
      <c r="F10" s="578">
        <f>SUM(F5:F9)/5</f>
        <v>1.1000000000000001</v>
      </c>
      <c r="G10" s="162"/>
      <c r="H10" s="53"/>
      <c r="I10" s="447"/>
      <c r="J10" s="433"/>
      <c r="K10" s="433"/>
      <c r="L10" s="433"/>
      <c r="M10" s="53"/>
      <c r="N10" s="53"/>
      <c r="O10" s="53"/>
      <c r="P10" s="447"/>
      <c r="Q10" s="433"/>
      <c r="R10" s="433"/>
      <c r="S10" s="433"/>
      <c r="T10" s="53"/>
      <c r="U10" s="53"/>
      <c r="V10" s="53"/>
      <c r="W10" s="54"/>
      <c r="X10" s="53"/>
      <c r="Y10" s="53"/>
      <c r="Z10" s="53"/>
      <c r="AA10" s="605"/>
      <c r="AB10" s="605"/>
      <c r="AC10" s="605"/>
      <c r="AD10" s="304"/>
      <c r="AE10" s="304"/>
      <c r="AF10" s="54"/>
      <c r="AG10" s="54"/>
      <c r="AH10" s="53"/>
      <c r="AI10" s="196"/>
      <c r="AJ10" s="53"/>
      <c r="AK10" s="53"/>
      <c r="AL10" s="53"/>
      <c r="AM10" s="53"/>
      <c r="AN10" s="53"/>
      <c r="AO10" s="319"/>
      <c r="AP10" s="28"/>
      <c r="AQ10" s="28"/>
      <c r="AR10" s="28"/>
      <c r="AS10" s="28"/>
      <c r="AT10" s="28"/>
      <c r="AU10" s="504"/>
      <c r="AV10" s="28"/>
      <c r="AW10" s="28"/>
      <c r="AX10" s="28"/>
      <c r="AY10" s="28"/>
      <c r="AZ10" s="29"/>
      <c r="BA10" s="30"/>
    </row>
    <row r="11" spans="1:54" s="32" customFormat="1" ht="15.95" customHeight="1" x14ac:dyDescent="0.25">
      <c r="B11" s="291">
        <v>1</v>
      </c>
      <c r="C11" s="56">
        <v>2</v>
      </c>
      <c r="D11" s="56" t="s">
        <v>13</v>
      </c>
      <c r="E11" s="76">
        <v>4</v>
      </c>
      <c r="F11" s="76">
        <v>0</v>
      </c>
      <c r="G11" s="472">
        <v>20</v>
      </c>
      <c r="H11" s="47">
        <v>120</v>
      </c>
      <c r="I11" s="57">
        <v>71</v>
      </c>
      <c r="J11" s="140">
        <v>65</v>
      </c>
      <c r="K11" s="140">
        <v>2</v>
      </c>
      <c r="L11" s="140">
        <v>0</v>
      </c>
      <c r="M11" s="139">
        <v>100</v>
      </c>
      <c r="N11" s="139">
        <v>2</v>
      </c>
      <c r="O11" s="139">
        <v>0</v>
      </c>
      <c r="P11" s="57">
        <v>81</v>
      </c>
      <c r="Q11" s="140">
        <v>75</v>
      </c>
      <c r="R11" s="140">
        <v>2</v>
      </c>
      <c r="S11" s="140">
        <v>0</v>
      </c>
      <c r="T11" s="139">
        <v>100</v>
      </c>
      <c r="U11" s="139">
        <v>2</v>
      </c>
      <c r="V11" s="139">
        <v>0</v>
      </c>
      <c r="W11" s="48">
        <v>66</v>
      </c>
      <c r="X11" s="139">
        <v>61</v>
      </c>
      <c r="Y11" s="139">
        <v>2</v>
      </c>
      <c r="Z11" s="139">
        <v>0</v>
      </c>
      <c r="AA11" s="488">
        <v>80</v>
      </c>
      <c r="AB11" s="488">
        <v>2</v>
      </c>
      <c r="AC11" s="488">
        <v>0</v>
      </c>
      <c r="AD11" s="140" t="s">
        <v>106</v>
      </c>
      <c r="AE11" s="140" t="s">
        <v>105</v>
      </c>
      <c r="AF11" s="57">
        <f>AH11+AJ11+AL11+AN11</f>
        <v>2</v>
      </c>
      <c r="AG11" s="58">
        <f t="shared" ref="AF11:AG15" si="1">AI11+AK11+AM11+AO11</f>
        <v>0</v>
      </c>
      <c r="AH11" s="59">
        <v>1</v>
      </c>
      <c r="AI11" s="60">
        <v>0</v>
      </c>
      <c r="AJ11" s="59">
        <v>0.5</v>
      </c>
      <c r="AK11" s="60">
        <v>0</v>
      </c>
      <c r="AL11" s="59">
        <v>0.25</v>
      </c>
      <c r="AM11" s="60">
        <v>0</v>
      </c>
      <c r="AN11" s="59">
        <v>0.25</v>
      </c>
      <c r="AO11" s="60">
        <v>0</v>
      </c>
      <c r="AP11" s="33"/>
      <c r="AQ11" s="33"/>
      <c r="AR11" s="33"/>
      <c r="AS11" s="33"/>
      <c r="AT11" s="33"/>
      <c r="AU11" s="504"/>
      <c r="AV11" s="33"/>
      <c r="AW11" s="33"/>
      <c r="AX11" s="33"/>
      <c r="AY11" s="33"/>
      <c r="AZ11" s="34"/>
      <c r="BA11" s="31"/>
    </row>
    <row r="12" spans="1:54" s="32" customFormat="1" ht="15.95" customHeight="1" x14ac:dyDescent="0.25">
      <c r="B12" s="291"/>
      <c r="C12" s="56"/>
      <c r="D12" s="56" t="s">
        <v>15</v>
      </c>
      <c r="E12" s="76">
        <v>3.5</v>
      </c>
      <c r="F12" s="76">
        <v>0.5</v>
      </c>
      <c r="G12" s="472">
        <v>20</v>
      </c>
      <c r="H12" s="47">
        <v>100</v>
      </c>
      <c r="I12" s="57">
        <v>74</v>
      </c>
      <c r="J12" s="140">
        <v>62</v>
      </c>
      <c r="K12" s="140">
        <v>2</v>
      </c>
      <c r="L12" s="140">
        <v>5</v>
      </c>
      <c r="M12" s="139">
        <v>100</v>
      </c>
      <c r="N12" s="139">
        <v>2</v>
      </c>
      <c r="O12" s="139">
        <v>5</v>
      </c>
      <c r="P12" s="57">
        <v>121</v>
      </c>
      <c r="Q12" s="140">
        <v>112</v>
      </c>
      <c r="R12" s="140">
        <v>2</v>
      </c>
      <c r="S12" s="140">
        <v>5</v>
      </c>
      <c r="T12" s="139">
        <v>100</v>
      </c>
      <c r="U12" s="139">
        <v>2</v>
      </c>
      <c r="V12" s="139">
        <v>5</v>
      </c>
      <c r="W12" s="48">
        <v>93</v>
      </c>
      <c r="X12" s="139">
        <v>88</v>
      </c>
      <c r="Y12" s="139">
        <v>2</v>
      </c>
      <c r="Z12" s="139">
        <v>5</v>
      </c>
      <c r="AA12" s="488">
        <f>AC12*G12</f>
        <v>100</v>
      </c>
      <c r="AB12" s="488">
        <v>2</v>
      </c>
      <c r="AC12" s="488">
        <v>5</v>
      </c>
      <c r="AD12" s="140" t="s">
        <v>106</v>
      </c>
      <c r="AE12" s="140" t="s">
        <v>105</v>
      </c>
      <c r="AF12" s="57">
        <f>AH12+AJ12+AL12+AN12</f>
        <v>2</v>
      </c>
      <c r="AG12" s="58">
        <f t="shared" si="1"/>
        <v>5</v>
      </c>
      <c r="AH12" s="59">
        <v>1</v>
      </c>
      <c r="AI12" s="60">
        <v>2</v>
      </c>
      <c r="AJ12" s="59">
        <v>0.5</v>
      </c>
      <c r="AK12" s="60">
        <v>1</v>
      </c>
      <c r="AL12" s="59">
        <v>0.25</v>
      </c>
      <c r="AM12" s="60">
        <v>1</v>
      </c>
      <c r="AN12" s="59">
        <v>0.25</v>
      </c>
      <c r="AO12" s="60">
        <v>1</v>
      </c>
      <c r="AP12" s="33"/>
      <c r="AQ12" s="33"/>
      <c r="AR12" s="33"/>
      <c r="AS12" s="33"/>
      <c r="AT12" s="33"/>
      <c r="AU12" s="504"/>
      <c r="AV12" s="33"/>
      <c r="AW12" s="33"/>
      <c r="AX12" s="33"/>
      <c r="AY12" s="33"/>
      <c r="AZ12" s="34"/>
      <c r="BA12" s="31"/>
    </row>
    <row r="13" spans="1:54" s="32" customFormat="1" ht="15.95" customHeight="1" x14ac:dyDescent="0.25">
      <c r="B13" s="291"/>
      <c r="C13" s="56"/>
      <c r="D13" s="56" t="s">
        <v>14</v>
      </c>
      <c r="E13" s="76">
        <v>2</v>
      </c>
      <c r="F13" s="76">
        <v>2</v>
      </c>
      <c r="G13" s="472">
        <v>20</v>
      </c>
      <c r="H13" s="47">
        <v>120</v>
      </c>
      <c r="I13" s="57">
        <v>112</v>
      </c>
      <c r="J13" s="140">
        <v>102</v>
      </c>
      <c r="K13" s="140">
        <v>2</v>
      </c>
      <c r="L13" s="140">
        <v>6</v>
      </c>
      <c r="M13" s="139">
        <v>120</v>
      </c>
      <c r="N13" s="139">
        <v>2</v>
      </c>
      <c r="O13" s="139">
        <v>6</v>
      </c>
      <c r="P13" s="57">
        <v>84</v>
      </c>
      <c r="Q13" s="140">
        <v>78</v>
      </c>
      <c r="R13" s="140">
        <v>3</v>
      </c>
      <c r="S13" s="140">
        <v>6</v>
      </c>
      <c r="T13" s="139">
        <v>120</v>
      </c>
      <c r="U13" s="139">
        <v>3</v>
      </c>
      <c r="V13" s="139">
        <v>6</v>
      </c>
      <c r="W13" s="48">
        <v>89</v>
      </c>
      <c r="X13" s="139">
        <v>77</v>
      </c>
      <c r="Y13" s="139">
        <v>3</v>
      </c>
      <c r="Z13" s="139">
        <v>6</v>
      </c>
      <c r="AA13" s="488">
        <f>AC13*G13</f>
        <v>100</v>
      </c>
      <c r="AB13" s="623">
        <v>2</v>
      </c>
      <c r="AC13" s="630">
        <v>5</v>
      </c>
      <c r="AD13" s="140" t="s">
        <v>106</v>
      </c>
      <c r="AE13" s="140" t="s">
        <v>105</v>
      </c>
      <c r="AF13" s="57">
        <f t="shared" si="1"/>
        <v>2</v>
      </c>
      <c r="AG13" s="58">
        <f t="shared" si="1"/>
        <v>5</v>
      </c>
      <c r="AH13" s="59">
        <v>1</v>
      </c>
      <c r="AI13" s="60">
        <v>2</v>
      </c>
      <c r="AJ13" s="533">
        <v>0.5</v>
      </c>
      <c r="AK13" s="534">
        <v>1</v>
      </c>
      <c r="AL13" s="533">
        <v>0.25</v>
      </c>
      <c r="AM13" s="534">
        <v>1</v>
      </c>
      <c r="AN13" s="533">
        <v>0.25</v>
      </c>
      <c r="AO13" s="534">
        <v>1</v>
      </c>
      <c r="AP13" s="33"/>
      <c r="AQ13" s="33"/>
      <c r="AR13" s="33"/>
      <c r="AS13" s="33"/>
      <c r="AT13" s="33"/>
      <c r="AU13" s="504"/>
      <c r="AV13" s="33"/>
      <c r="AW13" s="33"/>
      <c r="AX13" s="33"/>
      <c r="AY13" s="33"/>
      <c r="AZ13" s="34"/>
      <c r="BA13" s="31"/>
    </row>
    <row r="14" spans="1:54" s="32" customFormat="1" ht="15.95" customHeight="1" x14ac:dyDescent="0.25">
      <c r="B14" s="291"/>
      <c r="C14" s="56"/>
      <c r="D14" s="56" t="s">
        <v>11</v>
      </c>
      <c r="E14" s="76">
        <v>3</v>
      </c>
      <c r="F14" s="76">
        <v>1</v>
      </c>
      <c r="G14" s="472">
        <v>20</v>
      </c>
      <c r="H14" s="47">
        <v>40</v>
      </c>
      <c r="I14" s="57">
        <v>22</v>
      </c>
      <c r="J14" s="140">
        <v>13</v>
      </c>
      <c r="K14" s="140">
        <v>1</v>
      </c>
      <c r="L14" s="140">
        <v>3</v>
      </c>
      <c r="M14" s="139">
        <v>40</v>
      </c>
      <c r="N14" s="139">
        <v>1</v>
      </c>
      <c r="O14" s="139">
        <v>2</v>
      </c>
      <c r="P14" s="57">
        <v>25</v>
      </c>
      <c r="Q14" s="140">
        <v>13</v>
      </c>
      <c r="R14" s="140">
        <v>1</v>
      </c>
      <c r="S14" s="140">
        <v>2</v>
      </c>
      <c r="T14" s="139">
        <v>40</v>
      </c>
      <c r="U14" s="139">
        <v>1</v>
      </c>
      <c r="V14" s="139">
        <v>2</v>
      </c>
      <c r="W14" s="48">
        <v>22</v>
      </c>
      <c r="X14" s="139">
        <v>13</v>
      </c>
      <c r="Y14" s="139">
        <v>1</v>
      </c>
      <c r="Z14" s="139">
        <v>2</v>
      </c>
      <c r="AA14" s="488">
        <f>AC14*G14</f>
        <v>40</v>
      </c>
      <c r="AB14" s="488">
        <v>1</v>
      </c>
      <c r="AC14" s="488">
        <v>2</v>
      </c>
      <c r="AD14" s="140"/>
      <c r="AE14" s="140" t="s">
        <v>105</v>
      </c>
      <c r="AF14" s="57">
        <f t="shared" si="1"/>
        <v>1</v>
      </c>
      <c r="AG14" s="58">
        <f t="shared" si="1"/>
        <v>2</v>
      </c>
      <c r="AH14" s="59">
        <v>0.33</v>
      </c>
      <c r="AI14" s="60">
        <v>0.5</v>
      </c>
      <c r="AJ14" s="59">
        <v>0.33</v>
      </c>
      <c r="AK14" s="60">
        <v>0.5</v>
      </c>
      <c r="AL14" s="59">
        <v>0.17</v>
      </c>
      <c r="AM14" s="60">
        <v>0.5</v>
      </c>
      <c r="AN14" s="59">
        <v>0.17</v>
      </c>
      <c r="AO14" s="60">
        <v>0.5</v>
      </c>
      <c r="AP14" s="33"/>
      <c r="AQ14" s="33"/>
      <c r="AR14" s="33"/>
      <c r="AS14" s="33"/>
      <c r="AT14" s="33"/>
      <c r="AU14" s="504"/>
      <c r="AV14" s="33"/>
      <c r="AW14" s="33"/>
      <c r="AX14" s="33"/>
      <c r="AY14" s="33"/>
      <c r="AZ14" s="34"/>
      <c r="BA14" s="31"/>
    </row>
    <row r="15" spans="1:54" s="32" customFormat="1" ht="15.95" customHeight="1" x14ac:dyDescent="0.25">
      <c r="B15" s="291"/>
      <c r="C15" s="56"/>
      <c r="D15" s="56" t="s">
        <v>12</v>
      </c>
      <c r="E15" s="76">
        <v>2</v>
      </c>
      <c r="F15" s="76">
        <v>2</v>
      </c>
      <c r="G15" s="472">
        <v>20</v>
      </c>
      <c r="H15" s="47">
        <v>60</v>
      </c>
      <c r="I15" s="57">
        <v>46</v>
      </c>
      <c r="J15" s="140">
        <v>38</v>
      </c>
      <c r="K15" s="140">
        <v>1</v>
      </c>
      <c r="L15" s="140">
        <v>3</v>
      </c>
      <c r="M15" s="139">
        <v>60</v>
      </c>
      <c r="N15" s="139">
        <v>1</v>
      </c>
      <c r="O15" s="139">
        <v>3</v>
      </c>
      <c r="P15" s="57">
        <v>64</v>
      </c>
      <c r="Q15" s="140">
        <v>55</v>
      </c>
      <c r="R15" s="140">
        <v>1</v>
      </c>
      <c r="S15" s="140">
        <v>4</v>
      </c>
      <c r="T15" s="139">
        <v>60</v>
      </c>
      <c r="U15" s="139">
        <v>1</v>
      </c>
      <c r="V15" s="139">
        <v>3</v>
      </c>
      <c r="W15" s="48">
        <v>31</v>
      </c>
      <c r="X15" s="139">
        <v>24</v>
      </c>
      <c r="Y15" s="139">
        <v>1</v>
      </c>
      <c r="Z15" s="139">
        <v>3</v>
      </c>
      <c r="AA15" s="488">
        <f>AC15*G15</f>
        <v>60</v>
      </c>
      <c r="AB15" s="488">
        <v>1</v>
      </c>
      <c r="AC15" s="488">
        <v>3</v>
      </c>
      <c r="AD15" s="140"/>
      <c r="AE15" s="140" t="s">
        <v>105</v>
      </c>
      <c r="AF15" s="57">
        <f t="shared" si="1"/>
        <v>1</v>
      </c>
      <c r="AG15" s="58">
        <f t="shared" si="1"/>
        <v>3</v>
      </c>
      <c r="AH15" s="59">
        <v>0.33</v>
      </c>
      <c r="AI15" s="60">
        <v>1</v>
      </c>
      <c r="AJ15" s="59">
        <v>0.33</v>
      </c>
      <c r="AK15" s="60">
        <v>1</v>
      </c>
      <c r="AL15" s="59">
        <v>0.17</v>
      </c>
      <c r="AM15" s="60">
        <v>0.5</v>
      </c>
      <c r="AN15" s="59">
        <v>0.17</v>
      </c>
      <c r="AO15" s="60">
        <v>0.5</v>
      </c>
      <c r="AP15" s="33"/>
      <c r="AQ15" s="33"/>
      <c r="AR15" s="33"/>
      <c r="AS15" s="33"/>
      <c r="AT15" s="33"/>
      <c r="AU15" s="504"/>
      <c r="AV15" s="33"/>
      <c r="AW15" s="33"/>
      <c r="AX15" s="33"/>
      <c r="AY15" s="33"/>
      <c r="AZ15" s="34"/>
      <c r="BA15" s="31"/>
    </row>
    <row r="16" spans="1:54" ht="15.95" customHeight="1" x14ac:dyDescent="0.2">
      <c r="B16" s="290"/>
      <c r="C16" s="52"/>
      <c r="D16" s="53"/>
      <c r="E16" s="578">
        <f>SUM(E11:E15)/5</f>
        <v>2.9</v>
      </c>
      <c r="F16" s="578">
        <f>SUM(F11:F15)/5</f>
        <v>1.1000000000000001</v>
      </c>
      <c r="G16" s="162"/>
      <c r="H16" s="53"/>
      <c r="I16" s="447"/>
      <c r="J16" s="433"/>
      <c r="K16" s="433"/>
      <c r="L16" s="433"/>
      <c r="M16" s="53"/>
      <c r="N16" s="53"/>
      <c r="O16" s="53"/>
      <c r="P16" s="447"/>
      <c r="Q16" s="433"/>
      <c r="R16" s="433"/>
      <c r="S16" s="433"/>
      <c r="T16" s="53"/>
      <c r="U16" s="53"/>
      <c r="V16" s="53"/>
      <c r="W16" s="54"/>
      <c r="X16" s="53"/>
      <c r="Y16" s="53"/>
      <c r="Z16" s="53"/>
      <c r="AA16" s="605"/>
      <c r="AB16" s="605"/>
      <c r="AC16" s="605"/>
      <c r="AD16" s="304"/>
      <c r="AE16" s="304"/>
      <c r="AF16" s="54"/>
      <c r="AG16" s="54"/>
      <c r="AH16" s="53"/>
      <c r="AI16" s="196"/>
      <c r="AJ16" s="53"/>
      <c r="AK16" s="53"/>
      <c r="AL16" s="53"/>
      <c r="AM16" s="53"/>
      <c r="AN16" s="53"/>
      <c r="AO16" s="319"/>
      <c r="AP16" s="19"/>
      <c r="AQ16" s="19"/>
      <c r="AR16" s="19"/>
      <c r="AS16" s="19"/>
      <c r="AT16" s="19"/>
      <c r="AU16" s="504"/>
      <c r="AV16" s="19"/>
      <c r="AW16" s="19"/>
      <c r="AX16" s="19"/>
      <c r="AY16" s="19"/>
      <c r="AZ16" s="27"/>
      <c r="BA16" s="22"/>
      <c r="BB16"/>
    </row>
    <row r="17" spans="2:54" ht="15.95" customHeight="1" x14ac:dyDescent="0.25">
      <c r="B17" s="289">
        <v>2</v>
      </c>
      <c r="C17" s="46">
        <v>1</v>
      </c>
      <c r="D17" s="46" t="s">
        <v>20</v>
      </c>
      <c r="E17" s="98">
        <v>3.5</v>
      </c>
      <c r="F17" s="98">
        <v>0.5</v>
      </c>
      <c r="G17" s="472">
        <v>20</v>
      </c>
      <c r="H17" s="47">
        <v>100</v>
      </c>
      <c r="I17" s="57">
        <v>81</v>
      </c>
      <c r="J17" s="140">
        <v>41</v>
      </c>
      <c r="K17" s="140">
        <v>2</v>
      </c>
      <c r="L17" s="140">
        <v>5</v>
      </c>
      <c r="M17" s="139">
        <v>100</v>
      </c>
      <c r="N17" s="139">
        <v>2</v>
      </c>
      <c r="O17" s="139">
        <v>5</v>
      </c>
      <c r="P17" s="57">
        <v>55</v>
      </c>
      <c r="Q17" s="140">
        <v>24</v>
      </c>
      <c r="R17" s="140">
        <v>2</v>
      </c>
      <c r="S17" s="140">
        <v>5</v>
      </c>
      <c r="T17" s="139">
        <f>V17*20</f>
        <v>100</v>
      </c>
      <c r="U17" s="139">
        <v>2</v>
      </c>
      <c r="V17" s="139">
        <v>5</v>
      </c>
      <c r="W17" s="57">
        <v>60</v>
      </c>
      <c r="X17" s="140">
        <v>25</v>
      </c>
      <c r="Y17" s="140">
        <v>2</v>
      </c>
      <c r="Z17" s="140">
        <v>5</v>
      </c>
      <c r="AA17" s="488">
        <f t="shared" ref="AA17:AA23" si="2">AC17*G17</f>
        <v>80</v>
      </c>
      <c r="AB17" s="488">
        <v>2</v>
      </c>
      <c r="AC17" s="630">
        <v>4</v>
      </c>
      <c r="AD17" s="139" t="s">
        <v>108</v>
      </c>
      <c r="AE17" s="139" t="s">
        <v>107</v>
      </c>
      <c r="AF17" s="48">
        <f>AH17+AJ17+AL17+AN17</f>
        <v>2</v>
      </c>
      <c r="AG17" s="49">
        <f>+AI17+AK17+AM17+AO17</f>
        <v>4</v>
      </c>
      <c r="AH17" s="50">
        <v>0.8</v>
      </c>
      <c r="AI17" s="51">
        <v>1.5</v>
      </c>
      <c r="AJ17" s="50">
        <v>0.4</v>
      </c>
      <c r="AK17" s="51">
        <v>1.5</v>
      </c>
      <c r="AL17" s="50">
        <v>0.4</v>
      </c>
      <c r="AM17" s="51">
        <v>0.5</v>
      </c>
      <c r="AN17" s="50">
        <v>0.4</v>
      </c>
      <c r="AO17" s="51">
        <v>0.5</v>
      </c>
      <c r="AP17" s="17"/>
      <c r="AQ17" s="17"/>
      <c r="AR17" s="19"/>
      <c r="AS17" s="19"/>
      <c r="AT17" s="19"/>
      <c r="AU17" s="504"/>
      <c r="AV17" s="19"/>
      <c r="AW17" s="19"/>
      <c r="AX17" s="19"/>
      <c r="AY17" s="19"/>
      <c r="AZ17" s="27"/>
      <c r="BA17" s="22"/>
      <c r="BB17"/>
    </row>
    <row r="18" spans="2:54" ht="15.95" customHeight="1" x14ac:dyDescent="0.25">
      <c r="B18" s="292"/>
      <c r="C18" s="61"/>
      <c r="D18" s="46" t="s">
        <v>19</v>
      </c>
      <c r="E18" s="98">
        <v>2</v>
      </c>
      <c r="F18" s="98">
        <v>2</v>
      </c>
      <c r="G18" s="472">
        <v>20</v>
      </c>
      <c r="H18" s="47">
        <v>80</v>
      </c>
      <c r="I18" s="57">
        <v>50</v>
      </c>
      <c r="J18" s="140">
        <v>27</v>
      </c>
      <c r="K18" s="140">
        <v>2</v>
      </c>
      <c r="L18" s="140">
        <v>4</v>
      </c>
      <c r="M18" s="139">
        <v>80</v>
      </c>
      <c r="N18" s="139">
        <v>2</v>
      </c>
      <c r="O18" s="139">
        <v>4</v>
      </c>
      <c r="P18" s="57">
        <v>69</v>
      </c>
      <c r="Q18" s="140">
        <v>48</v>
      </c>
      <c r="R18" s="140">
        <v>2</v>
      </c>
      <c r="S18" s="140">
        <v>4</v>
      </c>
      <c r="T18" s="139">
        <f>V18*20</f>
        <v>80</v>
      </c>
      <c r="U18" s="139">
        <v>2</v>
      </c>
      <c r="V18" s="139">
        <v>4</v>
      </c>
      <c r="W18" s="57">
        <v>64</v>
      </c>
      <c r="X18" s="140">
        <v>33</v>
      </c>
      <c r="Y18" s="140">
        <v>2</v>
      </c>
      <c r="Z18" s="140">
        <v>4</v>
      </c>
      <c r="AA18" s="488">
        <f t="shared" si="2"/>
        <v>80</v>
      </c>
      <c r="AB18" s="488">
        <v>2</v>
      </c>
      <c r="AC18" s="488">
        <v>4</v>
      </c>
      <c r="AD18" s="139" t="s">
        <v>108</v>
      </c>
      <c r="AE18" s="139" t="s">
        <v>107</v>
      </c>
      <c r="AF18" s="48">
        <f>AH18+AJ18+AL18+AN18</f>
        <v>2</v>
      </c>
      <c r="AG18" s="49">
        <f>+AI18+AK18+AM18+AO18</f>
        <v>4</v>
      </c>
      <c r="AH18" s="50">
        <v>0.8</v>
      </c>
      <c r="AI18" s="212">
        <v>1.5</v>
      </c>
      <c r="AJ18" s="213">
        <v>0.4</v>
      </c>
      <c r="AK18" s="212">
        <v>1.5</v>
      </c>
      <c r="AL18" s="50">
        <v>0.4</v>
      </c>
      <c r="AM18" s="51">
        <v>0.5</v>
      </c>
      <c r="AN18" s="50">
        <v>0.4</v>
      </c>
      <c r="AO18" s="51">
        <v>0.5</v>
      </c>
      <c r="AP18" s="19"/>
      <c r="AQ18" s="19"/>
      <c r="AR18" s="19"/>
      <c r="AS18" s="19"/>
      <c r="AT18" s="19"/>
      <c r="AU18" s="504"/>
      <c r="AV18" s="19"/>
      <c r="AW18" s="19"/>
      <c r="AX18" s="19"/>
      <c r="AY18" s="19"/>
      <c r="AZ18" s="27"/>
      <c r="BA18" s="22"/>
      <c r="BB18"/>
    </row>
    <row r="19" spans="2:54" ht="15.95" customHeight="1" x14ac:dyDescent="0.25">
      <c r="B19" s="292"/>
      <c r="C19" s="61"/>
      <c r="D19" s="46" t="s">
        <v>23</v>
      </c>
      <c r="E19" s="98">
        <v>2</v>
      </c>
      <c r="F19" s="98">
        <v>2</v>
      </c>
      <c r="G19" s="87">
        <v>15</v>
      </c>
      <c r="H19" s="47">
        <v>120</v>
      </c>
      <c r="I19" s="57">
        <v>124</v>
      </c>
      <c r="J19" s="140">
        <v>59</v>
      </c>
      <c r="K19" s="140">
        <v>2</v>
      </c>
      <c r="L19" s="140">
        <v>7</v>
      </c>
      <c r="M19" s="139">
        <v>120</v>
      </c>
      <c r="N19" s="139">
        <v>2</v>
      </c>
      <c r="O19" s="139">
        <v>8</v>
      </c>
      <c r="P19" s="57">
        <v>93</v>
      </c>
      <c r="Q19" s="140">
        <v>55</v>
      </c>
      <c r="R19" s="140">
        <v>2</v>
      </c>
      <c r="S19" s="140">
        <v>8</v>
      </c>
      <c r="T19" s="139">
        <f>V19*15</f>
        <v>120</v>
      </c>
      <c r="U19" s="139">
        <v>2</v>
      </c>
      <c r="V19" s="139">
        <v>8</v>
      </c>
      <c r="W19" s="57">
        <f>30+60</f>
        <v>90</v>
      </c>
      <c r="X19" s="140">
        <f>13+40</f>
        <v>53</v>
      </c>
      <c r="Y19" s="140">
        <v>2</v>
      </c>
      <c r="Z19" s="140">
        <v>8</v>
      </c>
      <c r="AA19" s="488">
        <f t="shared" si="2"/>
        <v>105</v>
      </c>
      <c r="AB19" s="488">
        <v>2</v>
      </c>
      <c r="AC19" s="630">
        <v>7</v>
      </c>
      <c r="AD19" s="139" t="s">
        <v>108</v>
      </c>
      <c r="AE19" s="139" t="s">
        <v>116</v>
      </c>
      <c r="AF19" s="48">
        <f>AH19+AJ19+AL19+AN19</f>
        <v>2</v>
      </c>
      <c r="AG19" s="49">
        <f>+AI19+AK19+AM19+AO19</f>
        <v>7</v>
      </c>
      <c r="AH19" s="50">
        <v>1</v>
      </c>
      <c r="AI19" s="212">
        <v>3</v>
      </c>
      <c r="AJ19" s="213">
        <v>0.34</v>
      </c>
      <c r="AK19" s="212">
        <v>2</v>
      </c>
      <c r="AL19" s="50">
        <v>0.33</v>
      </c>
      <c r="AM19" s="51">
        <v>1</v>
      </c>
      <c r="AN19" s="50">
        <v>0.33</v>
      </c>
      <c r="AO19" s="51">
        <v>1</v>
      </c>
      <c r="AP19" s="214"/>
      <c r="AQ19" s="19"/>
      <c r="AR19" s="19"/>
      <c r="AS19" s="19"/>
      <c r="AT19" s="19"/>
      <c r="AU19" s="504"/>
      <c r="AV19" s="19"/>
      <c r="AW19" s="19"/>
      <c r="AX19" s="19"/>
      <c r="AY19" s="19"/>
      <c r="AZ19" s="27"/>
      <c r="BA19" s="22"/>
      <c r="BB19"/>
    </row>
    <row r="20" spans="2:54" ht="15.95" customHeight="1" x14ac:dyDescent="0.25">
      <c r="B20" s="289"/>
      <c r="C20" s="46"/>
      <c r="D20" s="46" t="s">
        <v>22</v>
      </c>
      <c r="E20" s="98">
        <v>3.5</v>
      </c>
      <c r="F20" s="98">
        <v>0.5</v>
      </c>
      <c r="G20" s="472">
        <v>20</v>
      </c>
      <c r="H20" s="529">
        <v>80</v>
      </c>
      <c r="I20" s="74">
        <v>68</v>
      </c>
      <c r="J20" s="93">
        <v>32</v>
      </c>
      <c r="K20" s="93">
        <v>2</v>
      </c>
      <c r="L20" s="93">
        <v>4</v>
      </c>
      <c r="M20" s="141">
        <v>80</v>
      </c>
      <c r="N20" s="141">
        <v>2</v>
      </c>
      <c r="O20" s="141">
        <v>4</v>
      </c>
      <c r="P20" s="74">
        <v>55</v>
      </c>
      <c r="Q20" s="93">
        <v>28</v>
      </c>
      <c r="R20" s="93">
        <v>2</v>
      </c>
      <c r="S20" s="93">
        <v>4</v>
      </c>
      <c r="T20" s="141">
        <f>V20*20</f>
        <v>80</v>
      </c>
      <c r="U20" s="141">
        <v>2</v>
      </c>
      <c r="V20" s="141">
        <v>4</v>
      </c>
      <c r="W20" s="74">
        <v>64</v>
      </c>
      <c r="X20" s="93">
        <v>34</v>
      </c>
      <c r="Y20" s="93">
        <v>2</v>
      </c>
      <c r="Z20" s="93">
        <v>4</v>
      </c>
      <c r="AA20" s="489">
        <f t="shared" si="2"/>
        <v>80</v>
      </c>
      <c r="AB20" s="489">
        <v>2</v>
      </c>
      <c r="AC20" s="489">
        <v>4</v>
      </c>
      <c r="AD20" s="141" t="s">
        <v>108</v>
      </c>
      <c r="AE20" s="141" t="s">
        <v>107</v>
      </c>
      <c r="AF20" s="62">
        <f>AJ20+AL20+AN20</f>
        <v>2</v>
      </c>
      <c r="AG20" s="63">
        <f>AK20+AM20+AO20</f>
        <v>4</v>
      </c>
      <c r="AH20" s="64"/>
      <c r="AI20" s="65"/>
      <c r="AJ20" s="66">
        <v>1</v>
      </c>
      <c r="AK20" s="67">
        <v>2</v>
      </c>
      <c r="AL20" s="66">
        <v>0.5</v>
      </c>
      <c r="AM20" s="67">
        <v>1</v>
      </c>
      <c r="AN20" s="66">
        <v>0.5</v>
      </c>
      <c r="AO20" s="67">
        <v>1</v>
      </c>
      <c r="AP20" s="5"/>
      <c r="AQ20" s="19"/>
      <c r="AR20" s="19"/>
      <c r="AS20" s="19"/>
      <c r="AT20" s="17"/>
      <c r="AU20" s="504"/>
      <c r="AV20" s="17"/>
      <c r="AW20" s="17"/>
      <c r="AX20" s="17"/>
      <c r="AY20" s="17"/>
      <c r="AZ20" s="27"/>
      <c r="BA20" s="22"/>
      <c r="BB20"/>
    </row>
    <row r="21" spans="2:54" ht="15.95" customHeight="1" x14ac:dyDescent="0.25">
      <c r="B21" s="289"/>
      <c r="C21" s="46"/>
      <c r="D21" s="46" t="s">
        <v>21</v>
      </c>
      <c r="E21" s="98">
        <v>3.5</v>
      </c>
      <c r="F21" s="98">
        <v>0.5</v>
      </c>
      <c r="G21" s="472">
        <v>20</v>
      </c>
      <c r="H21" s="529">
        <v>60</v>
      </c>
      <c r="I21" s="74">
        <v>46</v>
      </c>
      <c r="J21" s="93">
        <v>13</v>
      </c>
      <c r="K21" s="93">
        <v>1</v>
      </c>
      <c r="L21" s="93">
        <v>3</v>
      </c>
      <c r="M21" s="141">
        <v>60</v>
      </c>
      <c r="N21" s="141">
        <v>1</v>
      </c>
      <c r="O21" s="141">
        <v>3</v>
      </c>
      <c r="P21" s="74">
        <v>45</v>
      </c>
      <c r="Q21" s="93">
        <v>16</v>
      </c>
      <c r="R21" s="93">
        <v>1</v>
      </c>
      <c r="S21" s="93">
        <v>3</v>
      </c>
      <c r="T21" s="141">
        <f>V21*20</f>
        <v>60</v>
      </c>
      <c r="U21" s="141">
        <v>1</v>
      </c>
      <c r="V21" s="141">
        <v>3</v>
      </c>
      <c r="W21" s="74">
        <v>50</v>
      </c>
      <c r="X21" s="93">
        <v>25</v>
      </c>
      <c r="Y21" s="93">
        <v>1</v>
      </c>
      <c r="Z21" s="93">
        <v>3</v>
      </c>
      <c r="AA21" s="489">
        <f t="shared" si="2"/>
        <v>60</v>
      </c>
      <c r="AB21" s="489">
        <v>1</v>
      </c>
      <c r="AC21" s="489">
        <v>3</v>
      </c>
      <c r="AD21" s="141"/>
      <c r="AE21" s="141" t="s">
        <v>107</v>
      </c>
      <c r="AF21" s="62">
        <f>AJ21+AL21+AN21</f>
        <v>1</v>
      </c>
      <c r="AG21" s="63">
        <f>AK21+AM21+AO21</f>
        <v>3</v>
      </c>
      <c r="AH21" s="64"/>
      <c r="AI21" s="65"/>
      <c r="AJ21" s="66">
        <v>0.34</v>
      </c>
      <c r="AK21" s="67">
        <v>1</v>
      </c>
      <c r="AL21" s="66">
        <v>0.33</v>
      </c>
      <c r="AM21" s="67">
        <v>1</v>
      </c>
      <c r="AN21" s="66">
        <v>0.33</v>
      </c>
      <c r="AO21" s="67">
        <v>1</v>
      </c>
      <c r="AP21" s="17"/>
      <c r="AQ21" s="17"/>
      <c r="AR21" s="17"/>
      <c r="AS21" s="17"/>
      <c r="AT21" s="17"/>
      <c r="AU21" s="504"/>
      <c r="AV21" s="17"/>
      <c r="AW21" s="17"/>
      <c r="AX21" s="17"/>
      <c r="AY21" s="17"/>
      <c r="AZ21" s="27"/>
      <c r="BA21" s="22"/>
      <c r="BB21"/>
    </row>
    <row r="22" spans="2:54" ht="15.95" customHeight="1" x14ac:dyDescent="0.25">
      <c r="B22" s="289"/>
      <c r="C22" s="46"/>
      <c r="D22" s="46" t="s">
        <v>24</v>
      </c>
      <c r="E22" s="98">
        <v>3</v>
      </c>
      <c r="F22" s="98">
        <v>1</v>
      </c>
      <c r="G22" s="472">
        <v>20</v>
      </c>
      <c r="H22" s="530">
        <v>40</v>
      </c>
      <c r="I22" s="82">
        <v>32</v>
      </c>
      <c r="J22" s="143">
        <v>11</v>
      </c>
      <c r="K22" s="143">
        <v>1</v>
      </c>
      <c r="L22" s="143">
        <v>2</v>
      </c>
      <c r="M22" s="142">
        <v>40</v>
      </c>
      <c r="N22" s="142">
        <v>1</v>
      </c>
      <c r="O22" s="142">
        <v>2</v>
      </c>
      <c r="P22" s="82">
        <v>25</v>
      </c>
      <c r="Q22" s="143">
        <v>8</v>
      </c>
      <c r="R22" s="143">
        <v>1</v>
      </c>
      <c r="S22" s="143">
        <v>2</v>
      </c>
      <c r="T22" s="142">
        <f>V22*20</f>
        <v>40</v>
      </c>
      <c r="U22" s="142">
        <v>1</v>
      </c>
      <c r="V22" s="142">
        <v>2</v>
      </c>
      <c r="W22" s="82">
        <v>24</v>
      </c>
      <c r="X22" s="143">
        <v>10</v>
      </c>
      <c r="Y22" s="143">
        <v>1</v>
      </c>
      <c r="Z22" s="143">
        <v>2</v>
      </c>
      <c r="AA22" s="490">
        <f t="shared" si="2"/>
        <v>40</v>
      </c>
      <c r="AB22" s="490">
        <v>1</v>
      </c>
      <c r="AC22" s="490">
        <v>2</v>
      </c>
      <c r="AD22" s="142"/>
      <c r="AE22" s="142" t="s">
        <v>116</v>
      </c>
      <c r="AF22" s="68"/>
      <c r="AG22" s="69"/>
      <c r="AH22" s="70">
        <v>1</v>
      </c>
      <c r="AI22" s="71">
        <v>2</v>
      </c>
      <c r="AJ22" s="72"/>
      <c r="AK22" s="73"/>
      <c r="AL22" s="72"/>
      <c r="AM22" s="73"/>
      <c r="AN22" s="72"/>
      <c r="AO22" s="73"/>
      <c r="AP22" s="17"/>
      <c r="AQ22" s="17"/>
      <c r="AR22" s="17"/>
      <c r="AS22" s="17"/>
      <c r="AT22" s="17"/>
      <c r="AU22" s="504"/>
      <c r="AV22" s="17"/>
      <c r="AW22" s="17"/>
      <c r="AX22" s="17"/>
      <c r="AY22" s="17"/>
      <c r="AZ22" s="27"/>
      <c r="BA22" s="22"/>
      <c r="BB22"/>
    </row>
    <row r="23" spans="2:54" ht="15.95" customHeight="1" x14ac:dyDescent="0.25">
      <c r="B23" s="289"/>
      <c r="C23" s="46"/>
      <c r="D23" s="46" t="s">
        <v>25</v>
      </c>
      <c r="E23" s="98">
        <v>3</v>
      </c>
      <c r="F23" s="98">
        <v>1</v>
      </c>
      <c r="G23" s="472">
        <v>20</v>
      </c>
      <c r="H23" s="530">
        <v>0</v>
      </c>
      <c r="I23" s="82">
        <v>0</v>
      </c>
      <c r="J23" s="143">
        <v>0</v>
      </c>
      <c r="K23" s="143">
        <v>0</v>
      </c>
      <c r="L23" s="143">
        <v>0</v>
      </c>
      <c r="M23" s="142">
        <v>0</v>
      </c>
      <c r="N23" s="142">
        <v>0</v>
      </c>
      <c r="O23" s="142">
        <v>0</v>
      </c>
      <c r="P23" s="82">
        <v>0</v>
      </c>
      <c r="Q23" s="143">
        <v>0</v>
      </c>
      <c r="R23" s="143">
        <v>0</v>
      </c>
      <c r="S23" s="143">
        <v>0</v>
      </c>
      <c r="T23" s="142">
        <f>V23*20</f>
        <v>0</v>
      </c>
      <c r="U23" s="142">
        <v>0</v>
      </c>
      <c r="V23" s="142">
        <v>0</v>
      </c>
      <c r="W23" s="82">
        <v>0</v>
      </c>
      <c r="X23" s="143">
        <v>0</v>
      </c>
      <c r="Y23" s="143">
        <v>0</v>
      </c>
      <c r="Z23" s="143">
        <v>0</v>
      </c>
      <c r="AA23" s="490">
        <f t="shared" si="2"/>
        <v>0</v>
      </c>
      <c r="AB23" s="490">
        <v>0</v>
      </c>
      <c r="AC23" s="490">
        <v>0</v>
      </c>
      <c r="AD23" s="142"/>
      <c r="AE23" s="142"/>
      <c r="AF23" s="68"/>
      <c r="AG23" s="69"/>
      <c r="AH23" s="70">
        <v>0</v>
      </c>
      <c r="AI23" s="71">
        <v>0</v>
      </c>
      <c r="AJ23" s="72"/>
      <c r="AK23" s="73"/>
      <c r="AL23" s="72"/>
      <c r="AM23" s="73"/>
      <c r="AN23" s="72"/>
      <c r="AO23" s="73"/>
      <c r="AP23" s="17"/>
      <c r="AQ23" s="17"/>
      <c r="AR23" s="17"/>
      <c r="AS23" s="17"/>
      <c r="AT23" s="17"/>
      <c r="AU23" s="504"/>
      <c r="AV23" s="17"/>
      <c r="AW23" s="17"/>
      <c r="AX23" s="17"/>
      <c r="AY23" s="17"/>
      <c r="AZ23" s="27"/>
      <c r="BA23" s="22"/>
      <c r="BB23"/>
    </row>
    <row r="24" spans="2:54" ht="15.95" customHeight="1" x14ac:dyDescent="0.2">
      <c r="B24" s="290"/>
      <c r="C24" s="52"/>
      <c r="D24" s="53"/>
      <c r="E24" s="578">
        <f>SUM(E17:E23)/7</f>
        <v>2.9285714285714284</v>
      </c>
      <c r="F24" s="578">
        <f>SUM(F17:F23)/7</f>
        <v>1.0714285714285714</v>
      </c>
      <c r="G24" s="162"/>
      <c r="H24" s="53"/>
      <c r="I24" s="447"/>
      <c r="J24" s="433"/>
      <c r="K24" s="433"/>
      <c r="L24" s="433"/>
      <c r="M24" s="53"/>
      <c r="N24" s="53"/>
      <c r="O24" s="53"/>
      <c r="P24" s="447"/>
      <c r="Q24" s="433"/>
      <c r="R24" s="433"/>
      <c r="S24" s="433"/>
      <c r="T24" s="53"/>
      <c r="U24" s="53"/>
      <c r="V24" s="53"/>
      <c r="W24" s="54"/>
      <c r="X24" s="54"/>
      <c r="Y24" s="54"/>
      <c r="Z24" s="54"/>
      <c r="AA24" s="606"/>
      <c r="AB24" s="606"/>
      <c r="AC24" s="605"/>
      <c r="AD24" s="304"/>
      <c r="AE24" s="304"/>
      <c r="AF24" s="54"/>
      <c r="AG24" s="54"/>
      <c r="AH24" s="53"/>
      <c r="AI24" s="196"/>
      <c r="AJ24" s="53"/>
      <c r="AK24" s="53"/>
      <c r="AL24" s="53"/>
      <c r="AM24" s="53"/>
      <c r="AN24" s="53"/>
      <c r="AO24" s="319"/>
      <c r="AP24" s="17"/>
      <c r="AQ24" s="17"/>
      <c r="AR24" s="17"/>
      <c r="AS24" s="17"/>
      <c r="AT24" s="17"/>
      <c r="AU24" s="504"/>
      <c r="AV24" s="17"/>
      <c r="AW24" s="17"/>
      <c r="AX24" s="17"/>
      <c r="AY24" s="17"/>
      <c r="AZ24" s="27"/>
      <c r="BA24" s="22"/>
      <c r="BB24"/>
    </row>
    <row r="25" spans="2:54" s="32" customFormat="1" ht="15.95" customHeight="1" x14ac:dyDescent="0.25">
      <c r="B25" s="291">
        <v>2</v>
      </c>
      <c r="C25" s="56">
        <v>2</v>
      </c>
      <c r="D25" s="56" t="s">
        <v>20</v>
      </c>
      <c r="E25" s="76">
        <v>3.5</v>
      </c>
      <c r="F25" s="76">
        <v>0.5</v>
      </c>
      <c r="G25" s="472">
        <v>20</v>
      </c>
      <c r="H25" s="47">
        <v>220</v>
      </c>
      <c r="I25" s="57">
        <v>200</v>
      </c>
      <c r="J25" s="140">
        <v>27</v>
      </c>
      <c r="K25" s="140">
        <v>5</v>
      </c>
      <c r="L25" s="140">
        <v>11</v>
      </c>
      <c r="M25" s="139">
        <v>220</v>
      </c>
      <c r="N25" s="139">
        <v>5</v>
      </c>
      <c r="O25" s="139">
        <v>11</v>
      </c>
      <c r="P25" s="57">
        <v>168</v>
      </c>
      <c r="Q25" s="140">
        <v>31</v>
      </c>
      <c r="R25" s="140">
        <v>5</v>
      </c>
      <c r="S25" s="140">
        <v>11</v>
      </c>
      <c r="T25" s="139">
        <v>220</v>
      </c>
      <c r="U25" s="139">
        <v>5</v>
      </c>
      <c r="V25" s="139">
        <v>11</v>
      </c>
      <c r="W25" s="48">
        <v>166</v>
      </c>
      <c r="X25" s="139">
        <v>8</v>
      </c>
      <c r="Y25" s="139">
        <v>5</v>
      </c>
      <c r="Z25" s="139">
        <v>11</v>
      </c>
      <c r="AA25" s="488">
        <f t="shared" ref="AA25:AA31" si="3">AC25*G25</f>
        <v>180</v>
      </c>
      <c r="AB25" s="488">
        <v>5</v>
      </c>
      <c r="AC25" s="630">
        <v>9</v>
      </c>
      <c r="AD25" s="140" t="s">
        <v>120</v>
      </c>
      <c r="AE25" s="140" t="s">
        <v>121</v>
      </c>
      <c r="AF25" s="57">
        <f>AH25+AJ25+AL25+AN25</f>
        <v>5</v>
      </c>
      <c r="AG25" s="58">
        <f>+AI25+AK25+AM25+AO25</f>
        <v>9</v>
      </c>
      <c r="AH25" s="59">
        <v>2</v>
      </c>
      <c r="AI25" s="60">
        <v>3</v>
      </c>
      <c r="AJ25" s="59">
        <v>1</v>
      </c>
      <c r="AK25" s="60">
        <v>3</v>
      </c>
      <c r="AL25" s="59">
        <v>1</v>
      </c>
      <c r="AM25" s="350">
        <v>1.5</v>
      </c>
      <c r="AN25" s="409">
        <v>1</v>
      </c>
      <c r="AO25" s="350">
        <v>1.5</v>
      </c>
      <c r="AP25" s="33"/>
      <c r="AQ25" s="33"/>
      <c r="AR25" s="33"/>
      <c r="AS25" s="33"/>
      <c r="AT25" s="33"/>
      <c r="AU25" s="504"/>
      <c r="AV25" s="33"/>
      <c r="AW25" s="33"/>
      <c r="AX25" s="33"/>
      <c r="AY25" s="33"/>
      <c r="AZ25" s="34"/>
      <c r="BA25" s="31"/>
    </row>
    <row r="26" spans="2:54" s="32" customFormat="1" ht="15.95" customHeight="1" x14ac:dyDescent="0.25">
      <c r="B26" s="291"/>
      <c r="C26" s="56"/>
      <c r="D26" s="56" t="s">
        <v>19</v>
      </c>
      <c r="E26" s="76">
        <v>2</v>
      </c>
      <c r="F26" s="76">
        <v>2</v>
      </c>
      <c r="G26" s="472">
        <v>20</v>
      </c>
      <c r="H26" s="47">
        <v>200</v>
      </c>
      <c r="I26" s="57">
        <v>181</v>
      </c>
      <c r="J26" s="140">
        <v>15</v>
      </c>
      <c r="K26" s="140">
        <v>4</v>
      </c>
      <c r="L26" s="140">
        <v>9</v>
      </c>
      <c r="M26" s="139">
        <v>200</v>
      </c>
      <c r="N26" s="139">
        <v>4</v>
      </c>
      <c r="O26" s="139">
        <v>10</v>
      </c>
      <c r="P26" s="57">
        <v>151</v>
      </c>
      <c r="Q26" s="140">
        <v>17</v>
      </c>
      <c r="R26" s="140">
        <v>4</v>
      </c>
      <c r="S26" s="140">
        <v>10</v>
      </c>
      <c r="T26" s="139">
        <v>200</v>
      </c>
      <c r="U26" s="139">
        <v>4</v>
      </c>
      <c r="V26" s="139">
        <v>10</v>
      </c>
      <c r="W26" s="48">
        <v>185</v>
      </c>
      <c r="X26" s="139">
        <v>32</v>
      </c>
      <c r="Y26" s="139">
        <v>4</v>
      </c>
      <c r="Z26" s="139">
        <v>10</v>
      </c>
      <c r="AA26" s="488">
        <f t="shared" si="3"/>
        <v>200</v>
      </c>
      <c r="AB26" s="488">
        <v>4</v>
      </c>
      <c r="AC26" s="488">
        <v>10</v>
      </c>
      <c r="AD26" s="140" t="s">
        <v>120</v>
      </c>
      <c r="AE26" s="140" t="s">
        <v>164</v>
      </c>
      <c r="AF26" s="57">
        <f>AH26+AJ26+AL26+AN26</f>
        <v>4</v>
      </c>
      <c r="AG26" s="58">
        <f>+AI26+AK26+AM26+AO26</f>
        <v>10</v>
      </c>
      <c r="AH26" s="156">
        <v>1</v>
      </c>
      <c r="AI26" s="60">
        <v>3</v>
      </c>
      <c r="AJ26" s="59">
        <v>1</v>
      </c>
      <c r="AK26" s="60">
        <v>3</v>
      </c>
      <c r="AL26" s="59">
        <v>1</v>
      </c>
      <c r="AM26" s="60">
        <v>2</v>
      </c>
      <c r="AN26" s="59">
        <v>1</v>
      </c>
      <c r="AO26" s="60">
        <v>2</v>
      </c>
      <c r="AP26" s="33"/>
      <c r="AQ26" s="33"/>
      <c r="AR26" s="33"/>
      <c r="AS26" s="33"/>
      <c r="AT26" s="33"/>
      <c r="AU26" s="504"/>
      <c r="AV26" s="33"/>
      <c r="AW26" s="33"/>
      <c r="AX26" s="33"/>
      <c r="AY26" s="33"/>
      <c r="AZ26" s="34"/>
      <c r="BA26" s="31"/>
    </row>
    <row r="27" spans="2:54" s="32" customFormat="1" ht="15.95" customHeight="1" x14ac:dyDescent="0.25">
      <c r="B27" s="291"/>
      <c r="C27" s="56"/>
      <c r="D27" s="56" t="s">
        <v>23</v>
      </c>
      <c r="E27" s="76">
        <v>2</v>
      </c>
      <c r="F27" s="76">
        <v>2</v>
      </c>
      <c r="G27" s="87">
        <v>15</v>
      </c>
      <c r="H27" s="47">
        <v>270</v>
      </c>
      <c r="I27" s="57">
        <v>232</v>
      </c>
      <c r="J27" s="140">
        <v>40</v>
      </c>
      <c r="K27" s="140">
        <v>5</v>
      </c>
      <c r="L27" s="140">
        <v>18</v>
      </c>
      <c r="M27" s="139">
        <v>245</v>
      </c>
      <c r="N27" s="139">
        <v>5</v>
      </c>
      <c r="O27" s="139">
        <v>16</v>
      </c>
      <c r="P27" s="57">
        <f>64+105</f>
        <v>169</v>
      </c>
      <c r="Q27" s="140">
        <f>5+19</f>
        <v>24</v>
      </c>
      <c r="R27" s="140">
        <v>5</v>
      </c>
      <c r="S27" s="140">
        <v>15</v>
      </c>
      <c r="T27" s="139">
        <v>225</v>
      </c>
      <c r="U27" s="139">
        <v>5</v>
      </c>
      <c r="V27" s="239">
        <v>15</v>
      </c>
      <c r="W27" s="48">
        <v>184</v>
      </c>
      <c r="X27" s="139">
        <v>29</v>
      </c>
      <c r="Y27" s="139">
        <v>5</v>
      </c>
      <c r="Z27" s="139">
        <v>15</v>
      </c>
      <c r="AA27" s="488">
        <f t="shared" si="3"/>
        <v>195</v>
      </c>
      <c r="AB27" s="488">
        <v>5</v>
      </c>
      <c r="AC27" s="630">
        <v>13</v>
      </c>
      <c r="AD27" s="140" t="s">
        <v>120</v>
      </c>
      <c r="AE27" s="140" t="s">
        <v>121</v>
      </c>
      <c r="AF27" s="57">
        <f>AH27+AJ27+AL27+AN27</f>
        <v>5</v>
      </c>
      <c r="AG27" s="58">
        <f>+AI27+AK27+AM27+AO27</f>
        <v>13</v>
      </c>
      <c r="AH27" s="59">
        <v>2</v>
      </c>
      <c r="AI27" s="60">
        <v>5</v>
      </c>
      <c r="AJ27" s="59">
        <v>1.5</v>
      </c>
      <c r="AK27" s="60">
        <v>4</v>
      </c>
      <c r="AL27" s="59">
        <v>0.75</v>
      </c>
      <c r="AM27" s="60">
        <v>2</v>
      </c>
      <c r="AN27" s="59">
        <v>0.75</v>
      </c>
      <c r="AO27" s="60">
        <v>2</v>
      </c>
      <c r="AP27" s="33"/>
      <c r="AQ27" s="33"/>
      <c r="AR27" s="33"/>
      <c r="AS27" s="33"/>
      <c r="AT27" s="33"/>
      <c r="AU27" s="504"/>
      <c r="AV27" s="33"/>
      <c r="AW27" s="33"/>
      <c r="AX27" s="33"/>
      <c r="AY27" s="33"/>
      <c r="AZ27" s="34"/>
      <c r="BA27" s="31"/>
    </row>
    <row r="28" spans="2:54" s="32" customFormat="1" ht="15.95" customHeight="1" x14ac:dyDescent="0.25">
      <c r="B28" s="291"/>
      <c r="C28" s="56"/>
      <c r="D28" s="56" t="s">
        <v>22</v>
      </c>
      <c r="E28" s="76">
        <v>3.5</v>
      </c>
      <c r="F28" s="76">
        <v>0.5</v>
      </c>
      <c r="G28" s="472">
        <v>20</v>
      </c>
      <c r="H28" s="529">
        <v>140</v>
      </c>
      <c r="I28" s="74">
        <v>118</v>
      </c>
      <c r="J28" s="93">
        <v>19</v>
      </c>
      <c r="K28" s="93">
        <v>3</v>
      </c>
      <c r="L28" s="93">
        <v>7</v>
      </c>
      <c r="M28" s="141">
        <v>120</v>
      </c>
      <c r="N28" s="141">
        <v>3</v>
      </c>
      <c r="O28" s="141">
        <v>6</v>
      </c>
      <c r="P28" s="74">
        <v>94</v>
      </c>
      <c r="Q28" s="93">
        <v>15</v>
      </c>
      <c r="R28" s="93">
        <v>3</v>
      </c>
      <c r="S28" s="93">
        <v>6</v>
      </c>
      <c r="T28" s="141">
        <v>120</v>
      </c>
      <c r="U28" s="141">
        <v>3</v>
      </c>
      <c r="V28" s="141">
        <v>6</v>
      </c>
      <c r="W28" s="62">
        <v>103</v>
      </c>
      <c r="X28" s="141">
        <v>31</v>
      </c>
      <c r="Y28" s="141">
        <v>3</v>
      </c>
      <c r="Z28" s="141">
        <v>6</v>
      </c>
      <c r="AA28" s="489">
        <f t="shared" si="3"/>
        <v>120</v>
      </c>
      <c r="AB28" s="489">
        <v>3</v>
      </c>
      <c r="AC28" s="489">
        <v>6</v>
      </c>
      <c r="AD28" s="93" t="s">
        <v>112</v>
      </c>
      <c r="AE28" s="93" t="s">
        <v>113</v>
      </c>
      <c r="AF28" s="74">
        <f>AJ28+AL28+AN28</f>
        <v>3</v>
      </c>
      <c r="AG28" s="75">
        <f>AK28+AM28+AO28</f>
        <v>6</v>
      </c>
      <c r="AH28" s="76"/>
      <c r="AI28" s="215"/>
      <c r="AJ28" s="78">
        <v>1.5</v>
      </c>
      <c r="AK28" s="79">
        <v>4</v>
      </c>
      <c r="AL28" s="78">
        <v>0.75</v>
      </c>
      <c r="AM28" s="79">
        <v>1</v>
      </c>
      <c r="AN28" s="78">
        <v>0.75</v>
      </c>
      <c r="AO28" s="79">
        <v>1</v>
      </c>
      <c r="AP28" s="33"/>
      <c r="AQ28" s="33"/>
      <c r="AR28" s="33"/>
      <c r="AS28" s="33"/>
      <c r="AT28" s="33"/>
      <c r="AU28" s="504"/>
      <c r="AV28" s="33"/>
      <c r="AW28" s="33"/>
      <c r="AX28" s="33"/>
      <c r="AY28" s="33"/>
      <c r="AZ28" s="34"/>
      <c r="BA28" s="31"/>
    </row>
    <row r="29" spans="2:54" s="32" customFormat="1" ht="15.95" customHeight="1" x14ac:dyDescent="0.25">
      <c r="B29" s="291"/>
      <c r="C29" s="56"/>
      <c r="D29" s="56" t="s">
        <v>21</v>
      </c>
      <c r="E29" s="76">
        <v>3.5</v>
      </c>
      <c r="F29" s="76">
        <v>0.5</v>
      </c>
      <c r="G29" s="472">
        <v>20</v>
      </c>
      <c r="H29" s="529">
        <v>160</v>
      </c>
      <c r="I29" s="74">
        <v>105</v>
      </c>
      <c r="J29" s="93">
        <v>6</v>
      </c>
      <c r="K29" s="93">
        <v>3</v>
      </c>
      <c r="L29" s="93">
        <v>7</v>
      </c>
      <c r="M29" s="141">
        <v>120</v>
      </c>
      <c r="N29" s="141">
        <v>3</v>
      </c>
      <c r="O29" s="141">
        <v>6</v>
      </c>
      <c r="P29" s="74">
        <v>107</v>
      </c>
      <c r="Q29" s="93">
        <v>21</v>
      </c>
      <c r="R29" s="93">
        <v>3</v>
      </c>
      <c r="S29" s="93">
        <v>6</v>
      </c>
      <c r="T29" s="141">
        <v>120</v>
      </c>
      <c r="U29" s="141">
        <v>3</v>
      </c>
      <c r="V29" s="141">
        <v>6</v>
      </c>
      <c r="W29" s="62">
        <v>97</v>
      </c>
      <c r="X29" s="141">
        <v>19</v>
      </c>
      <c r="Y29" s="141">
        <v>3</v>
      </c>
      <c r="Z29" s="141">
        <v>6</v>
      </c>
      <c r="AA29" s="489">
        <f t="shared" si="3"/>
        <v>120</v>
      </c>
      <c r="AB29" s="489">
        <v>3</v>
      </c>
      <c r="AC29" s="489">
        <v>6</v>
      </c>
      <c r="AD29" s="93" t="s">
        <v>112</v>
      </c>
      <c r="AE29" s="93" t="s">
        <v>113</v>
      </c>
      <c r="AF29" s="74">
        <f>AJ29+AL29+AN29</f>
        <v>3</v>
      </c>
      <c r="AG29" s="75">
        <f>AK29+AM29+AO29</f>
        <v>6</v>
      </c>
      <c r="AH29" s="76"/>
      <c r="AI29" s="77"/>
      <c r="AJ29" s="78">
        <v>1.5</v>
      </c>
      <c r="AK29" s="79">
        <v>4</v>
      </c>
      <c r="AL29" s="78">
        <v>0.75</v>
      </c>
      <c r="AM29" s="79">
        <v>1</v>
      </c>
      <c r="AN29" s="78">
        <v>0.75</v>
      </c>
      <c r="AO29" s="79">
        <v>1</v>
      </c>
      <c r="AP29" s="33"/>
      <c r="AQ29" s="33"/>
      <c r="AR29" s="33"/>
      <c r="AS29" s="33"/>
      <c r="AT29" s="33"/>
      <c r="AU29" s="504"/>
      <c r="AV29" s="33"/>
      <c r="AW29" s="33"/>
      <c r="AX29" s="33"/>
      <c r="AY29" s="33"/>
      <c r="AZ29" s="34"/>
      <c r="BA29" s="31"/>
    </row>
    <row r="30" spans="2:54" s="32" customFormat="1" ht="15.95" customHeight="1" x14ac:dyDescent="0.25">
      <c r="B30" s="291"/>
      <c r="C30" s="56"/>
      <c r="D30" s="56" t="s">
        <v>24</v>
      </c>
      <c r="E30" s="76">
        <v>3</v>
      </c>
      <c r="F30" s="76">
        <v>1</v>
      </c>
      <c r="G30" s="168">
        <v>15</v>
      </c>
      <c r="H30" s="530">
        <v>100</v>
      </c>
      <c r="I30" s="82">
        <v>108</v>
      </c>
      <c r="J30" s="143">
        <v>15</v>
      </c>
      <c r="K30" s="143">
        <v>2</v>
      </c>
      <c r="L30" s="143">
        <v>6</v>
      </c>
      <c r="M30" s="142">
        <v>120</v>
      </c>
      <c r="N30" s="142">
        <v>2</v>
      </c>
      <c r="O30" s="142">
        <v>6</v>
      </c>
      <c r="P30" s="82">
        <v>72</v>
      </c>
      <c r="Q30" s="143">
        <v>11</v>
      </c>
      <c r="R30" s="143">
        <v>2</v>
      </c>
      <c r="S30" s="143">
        <v>5</v>
      </c>
      <c r="T30" s="142">
        <v>120</v>
      </c>
      <c r="U30" s="142">
        <v>2</v>
      </c>
      <c r="V30" s="142">
        <v>6</v>
      </c>
      <c r="W30" s="70">
        <v>91</v>
      </c>
      <c r="X30" s="142">
        <v>5</v>
      </c>
      <c r="Y30" s="142">
        <v>2</v>
      </c>
      <c r="Z30" s="142">
        <v>6</v>
      </c>
      <c r="AA30" s="490">
        <f t="shared" si="3"/>
        <v>90</v>
      </c>
      <c r="AB30" s="490">
        <v>2</v>
      </c>
      <c r="AC30" s="490">
        <v>6</v>
      </c>
      <c r="AD30" s="143" t="s">
        <v>114</v>
      </c>
      <c r="AE30" s="143" t="s">
        <v>115</v>
      </c>
      <c r="AF30" s="80"/>
      <c r="AG30" s="81"/>
      <c r="AH30" s="82">
        <v>2</v>
      </c>
      <c r="AI30" s="83">
        <v>6</v>
      </c>
      <c r="AJ30" s="80"/>
      <c r="AK30" s="81"/>
      <c r="AL30" s="80"/>
      <c r="AM30" s="81"/>
      <c r="AN30" s="80"/>
      <c r="AO30" s="81"/>
      <c r="AP30" s="33"/>
      <c r="AQ30" s="214"/>
      <c r="AR30" s="33"/>
      <c r="AS30" s="33"/>
      <c r="AT30" s="33"/>
      <c r="AU30" s="504"/>
      <c r="AV30" s="33"/>
      <c r="AW30" s="33"/>
      <c r="AX30" s="33"/>
      <c r="AY30" s="33"/>
      <c r="AZ30" s="34"/>
      <c r="BA30" s="31"/>
    </row>
    <row r="31" spans="2:54" s="32" customFormat="1" ht="15.95" customHeight="1" x14ac:dyDescent="0.25">
      <c r="B31" s="291"/>
      <c r="C31" s="56"/>
      <c r="D31" s="56" t="s">
        <v>25</v>
      </c>
      <c r="E31" s="76">
        <v>3</v>
      </c>
      <c r="F31" s="76">
        <v>1</v>
      </c>
      <c r="G31" s="472">
        <v>20</v>
      </c>
      <c r="H31" s="530">
        <v>100</v>
      </c>
      <c r="I31" s="82">
        <v>108</v>
      </c>
      <c r="J31" s="143">
        <v>1</v>
      </c>
      <c r="K31" s="143">
        <v>2</v>
      </c>
      <c r="L31" s="143">
        <v>5</v>
      </c>
      <c r="M31" s="142">
        <v>120</v>
      </c>
      <c r="N31" s="142">
        <v>2</v>
      </c>
      <c r="O31" s="142">
        <v>6</v>
      </c>
      <c r="P31" s="82">
        <v>93</v>
      </c>
      <c r="Q31" s="143">
        <v>3</v>
      </c>
      <c r="R31" s="143">
        <v>2</v>
      </c>
      <c r="S31" s="143">
        <v>5</v>
      </c>
      <c r="T31" s="142">
        <v>120</v>
      </c>
      <c r="U31" s="142">
        <v>2</v>
      </c>
      <c r="V31" s="142">
        <v>6</v>
      </c>
      <c r="W31" s="70">
        <v>98</v>
      </c>
      <c r="X31" s="142">
        <v>1</v>
      </c>
      <c r="Y31" s="142">
        <v>2</v>
      </c>
      <c r="Z31" s="142">
        <v>5</v>
      </c>
      <c r="AA31" s="490">
        <f t="shared" si="3"/>
        <v>100</v>
      </c>
      <c r="AB31" s="490">
        <v>2</v>
      </c>
      <c r="AC31" s="632">
        <v>5</v>
      </c>
      <c r="AD31" s="143" t="s">
        <v>114</v>
      </c>
      <c r="AE31" s="143" t="s">
        <v>115</v>
      </c>
      <c r="AF31" s="80"/>
      <c r="AG31" s="81"/>
      <c r="AH31" s="82">
        <v>2</v>
      </c>
      <c r="AI31" s="83">
        <v>5</v>
      </c>
      <c r="AJ31" s="80"/>
      <c r="AK31" s="81"/>
      <c r="AL31" s="80"/>
      <c r="AM31" s="81"/>
      <c r="AN31" s="80"/>
      <c r="AO31" s="81"/>
      <c r="AP31" s="33"/>
      <c r="AQ31" s="33"/>
      <c r="AR31" s="33"/>
      <c r="AS31" s="33"/>
      <c r="AT31" s="33"/>
      <c r="AU31" s="504"/>
      <c r="AV31" s="33"/>
      <c r="AW31" s="33"/>
      <c r="AX31" s="33"/>
      <c r="AY31" s="33"/>
      <c r="AZ31" s="34"/>
      <c r="BA31" s="31"/>
    </row>
    <row r="32" spans="2:54" ht="15.95" customHeight="1" x14ac:dyDescent="0.2">
      <c r="B32" s="290"/>
      <c r="C32" s="52"/>
      <c r="D32" s="53"/>
      <c r="E32" s="578">
        <f>SUM(E25:E31)/7</f>
        <v>2.9285714285714284</v>
      </c>
      <c r="F32" s="578">
        <f>SUM(F25:F31)/7</f>
        <v>1.0714285714285714</v>
      </c>
      <c r="G32" s="162"/>
      <c r="H32" s="53"/>
      <c r="I32" s="447"/>
      <c r="J32" s="433"/>
      <c r="K32" s="433"/>
      <c r="L32" s="433"/>
      <c r="M32" s="53"/>
      <c r="N32" s="53"/>
      <c r="O32" s="53"/>
      <c r="P32" s="447"/>
      <c r="Q32" s="433"/>
      <c r="R32" s="433"/>
      <c r="S32" s="433"/>
      <c r="T32" s="433"/>
      <c r="U32" s="433"/>
      <c r="V32" s="433"/>
      <c r="W32" s="447"/>
      <c r="X32" s="447"/>
      <c r="Y32" s="447"/>
      <c r="Z32" s="447"/>
      <c r="AA32" s="606"/>
      <c r="AB32" s="606"/>
      <c r="AC32" s="606"/>
      <c r="AD32" s="304"/>
      <c r="AE32" s="304"/>
      <c r="AF32" s="54"/>
      <c r="AG32" s="54"/>
      <c r="AH32" s="53"/>
      <c r="AI32" s="196"/>
      <c r="AJ32" s="53"/>
      <c r="AK32" s="53"/>
      <c r="AL32" s="53"/>
      <c r="AM32" s="283"/>
      <c r="AN32" s="283"/>
      <c r="AO32" s="319"/>
      <c r="AP32" s="19"/>
      <c r="AQ32" s="19"/>
      <c r="AR32" s="19"/>
      <c r="AS32" s="19"/>
      <c r="AT32" s="19"/>
      <c r="AU32" s="504"/>
      <c r="AV32" s="19"/>
      <c r="AW32" s="19"/>
      <c r="AX32" s="19"/>
      <c r="AY32" s="19"/>
      <c r="AZ32" s="27"/>
      <c r="BA32" s="22"/>
      <c r="BB32"/>
    </row>
    <row r="33" spans="2:54" ht="15.95" customHeight="1" x14ac:dyDescent="0.25">
      <c r="B33" s="289">
        <v>3</v>
      </c>
      <c r="C33" s="46">
        <v>1</v>
      </c>
      <c r="D33" s="46" t="s">
        <v>26</v>
      </c>
      <c r="E33" s="98">
        <v>3</v>
      </c>
      <c r="F33" s="98">
        <v>1</v>
      </c>
      <c r="G33" s="87">
        <v>17</v>
      </c>
      <c r="H33" s="47">
        <v>280</v>
      </c>
      <c r="I33" s="57">
        <v>177</v>
      </c>
      <c r="J33" s="140">
        <v>24</v>
      </c>
      <c r="K33" s="140">
        <v>5</v>
      </c>
      <c r="L33" s="140">
        <v>14</v>
      </c>
      <c r="M33" s="139">
        <v>220</v>
      </c>
      <c r="N33" s="139">
        <v>5</v>
      </c>
      <c r="O33" s="139">
        <v>11</v>
      </c>
      <c r="P33" s="57">
        <v>217</v>
      </c>
      <c r="Q33" s="140">
        <v>37</v>
      </c>
      <c r="R33" s="239">
        <v>6</v>
      </c>
      <c r="S33" s="140">
        <v>14</v>
      </c>
      <c r="T33" s="139">
        <f t="shared" ref="T33:T38" si="4">V33*G33</f>
        <v>221</v>
      </c>
      <c r="U33" s="139">
        <v>5</v>
      </c>
      <c r="V33" s="409">
        <v>13</v>
      </c>
      <c r="W33" s="57">
        <v>176</v>
      </c>
      <c r="X33" s="140">
        <v>31</v>
      </c>
      <c r="Y33" s="57">
        <v>5</v>
      </c>
      <c r="Z33" s="140">
        <v>13</v>
      </c>
      <c r="AA33" s="488">
        <f>AC33*G33</f>
        <v>204</v>
      </c>
      <c r="AB33" s="488">
        <v>5</v>
      </c>
      <c r="AC33" s="630">
        <v>12</v>
      </c>
      <c r="AD33" s="139" t="s">
        <v>304</v>
      </c>
      <c r="AE33" s="139" t="s">
        <v>305</v>
      </c>
      <c r="AF33" s="48">
        <f t="shared" ref="AF33:AG37" si="5">AH33+AJ33+AL33+AN33</f>
        <v>4.9999999999999991</v>
      </c>
      <c r="AG33" s="49">
        <f t="shared" si="5"/>
        <v>12</v>
      </c>
      <c r="AH33" s="139">
        <v>2.2999999999999998</v>
      </c>
      <c r="AI33" s="158">
        <v>5</v>
      </c>
      <c r="AJ33" s="139">
        <v>1.5</v>
      </c>
      <c r="AK33" s="158">
        <v>3</v>
      </c>
      <c r="AL33" s="139">
        <v>0.6</v>
      </c>
      <c r="AM33" s="158">
        <v>2</v>
      </c>
      <c r="AN33" s="139">
        <v>0.6</v>
      </c>
      <c r="AO33" s="158">
        <v>2</v>
      </c>
      <c r="AP33" s="17"/>
      <c r="AQ33" s="17"/>
      <c r="AR33" s="17"/>
      <c r="AS33" s="17"/>
      <c r="AT33" s="17"/>
      <c r="AU33" s="504"/>
      <c r="AV33" s="17"/>
      <c r="AW33" s="17"/>
      <c r="AX33" s="17"/>
      <c r="AY33" s="17"/>
      <c r="AZ33" s="27"/>
      <c r="BA33" s="22"/>
      <c r="BB33"/>
    </row>
    <row r="34" spans="2:54" ht="15.95" customHeight="1" x14ac:dyDescent="0.25">
      <c r="B34" s="289"/>
      <c r="C34" s="46"/>
      <c r="D34" s="46" t="s">
        <v>28</v>
      </c>
      <c r="E34" s="98">
        <v>3</v>
      </c>
      <c r="F34" s="98">
        <v>1</v>
      </c>
      <c r="G34" s="87">
        <v>12</v>
      </c>
      <c r="H34" s="531">
        <v>144</v>
      </c>
      <c r="I34" s="448">
        <v>105</v>
      </c>
      <c r="J34" s="434">
        <v>23</v>
      </c>
      <c r="K34" s="434">
        <v>3</v>
      </c>
      <c r="L34" s="434">
        <v>9</v>
      </c>
      <c r="M34" s="144">
        <v>120</v>
      </c>
      <c r="N34" s="144">
        <v>3</v>
      </c>
      <c r="O34" s="144">
        <v>10</v>
      </c>
      <c r="P34" s="448">
        <v>95</v>
      </c>
      <c r="Q34" s="434">
        <v>20</v>
      </c>
      <c r="R34" s="434">
        <v>3</v>
      </c>
      <c r="S34" s="434">
        <v>10</v>
      </c>
      <c r="T34" s="144">
        <f t="shared" si="4"/>
        <v>120</v>
      </c>
      <c r="U34" s="144">
        <v>3</v>
      </c>
      <c r="V34" s="144">
        <v>10</v>
      </c>
      <c r="W34" s="448">
        <v>82</v>
      </c>
      <c r="X34" s="434">
        <v>16</v>
      </c>
      <c r="Y34" s="448">
        <v>3</v>
      </c>
      <c r="Z34" s="434">
        <v>10</v>
      </c>
      <c r="AA34" s="607">
        <f>AC34*G34</f>
        <v>108</v>
      </c>
      <c r="AB34" s="607">
        <v>3</v>
      </c>
      <c r="AC34" s="631">
        <v>9</v>
      </c>
      <c r="AD34" s="144" t="s">
        <v>109</v>
      </c>
      <c r="AE34" s="144" t="s">
        <v>111</v>
      </c>
      <c r="AF34" s="112">
        <f t="shared" si="5"/>
        <v>3</v>
      </c>
      <c r="AG34" s="113">
        <f t="shared" si="5"/>
        <v>9</v>
      </c>
      <c r="AH34" s="68"/>
      <c r="AI34" s="69"/>
      <c r="AJ34" s="144">
        <v>1.8</v>
      </c>
      <c r="AK34" s="157">
        <v>5</v>
      </c>
      <c r="AL34" s="144">
        <v>0.6</v>
      </c>
      <c r="AM34" s="157">
        <v>2</v>
      </c>
      <c r="AN34" s="144">
        <v>0.6</v>
      </c>
      <c r="AO34" s="157">
        <v>2</v>
      </c>
      <c r="AP34" s="17"/>
      <c r="AQ34" s="17"/>
      <c r="AR34" s="17"/>
      <c r="AS34" s="17"/>
      <c r="AT34" s="17"/>
      <c r="AU34" s="504"/>
      <c r="AV34" s="17"/>
      <c r="AW34" s="17"/>
      <c r="AX34" s="17"/>
      <c r="AY34" s="17"/>
      <c r="AZ34" s="27"/>
      <c r="BA34" s="22"/>
      <c r="BB34"/>
    </row>
    <row r="35" spans="2:54" ht="15.95" customHeight="1" x14ac:dyDescent="0.25">
      <c r="B35" s="289"/>
      <c r="C35" s="46"/>
      <c r="D35" s="46" t="s">
        <v>37</v>
      </c>
      <c r="E35" s="98">
        <v>3.5</v>
      </c>
      <c r="F35" s="98">
        <v>0.5</v>
      </c>
      <c r="G35" s="87">
        <v>15</v>
      </c>
      <c r="H35" s="531">
        <v>180</v>
      </c>
      <c r="I35" s="448">
        <v>128</v>
      </c>
      <c r="J35" s="434">
        <v>23</v>
      </c>
      <c r="K35" s="434">
        <v>3</v>
      </c>
      <c r="L35" s="434">
        <v>12</v>
      </c>
      <c r="M35" s="144">
        <v>150</v>
      </c>
      <c r="N35" s="144">
        <v>3</v>
      </c>
      <c r="O35" s="144">
        <v>10</v>
      </c>
      <c r="P35" s="448">
        <v>141</v>
      </c>
      <c r="Q35" s="434">
        <v>20</v>
      </c>
      <c r="R35" s="434">
        <v>3</v>
      </c>
      <c r="S35" s="434">
        <v>10</v>
      </c>
      <c r="T35" s="144">
        <f t="shared" si="4"/>
        <v>150</v>
      </c>
      <c r="U35" s="144">
        <v>3</v>
      </c>
      <c r="V35" s="144">
        <v>10</v>
      </c>
      <c r="W35" s="448">
        <v>107</v>
      </c>
      <c r="X35" s="434">
        <v>20</v>
      </c>
      <c r="Y35" s="448">
        <v>3</v>
      </c>
      <c r="Z35" s="434">
        <v>10</v>
      </c>
      <c r="AA35" s="607">
        <f>AC35*G35</f>
        <v>135</v>
      </c>
      <c r="AB35" s="607">
        <v>3</v>
      </c>
      <c r="AC35" s="631">
        <v>9</v>
      </c>
      <c r="AD35" s="144" t="s">
        <v>109</v>
      </c>
      <c r="AE35" s="144" t="s">
        <v>111</v>
      </c>
      <c r="AF35" s="112">
        <f t="shared" si="5"/>
        <v>3</v>
      </c>
      <c r="AG35" s="113">
        <f t="shared" si="5"/>
        <v>9</v>
      </c>
      <c r="AH35" s="68"/>
      <c r="AI35" s="69"/>
      <c r="AJ35" s="144">
        <v>1.8</v>
      </c>
      <c r="AK35" s="157">
        <v>5</v>
      </c>
      <c r="AL35" s="144">
        <v>0.6</v>
      </c>
      <c r="AM35" s="157">
        <v>2</v>
      </c>
      <c r="AN35" s="144">
        <v>0.6</v>
      </c>
      <c r="AO35" s="157">
        <v>2</v>
      </c>
      <c r="AP35" s="17"/>
      <c r="AQ35" s="17"/>
      <c r="AR35" s="17"/>
      <c r="AS35" s="17"/>
      <c r="AT35" s="17"/>
      <c r="AU35" s="504"/>
      <c r="AV35" s="17"/>
      <c r="AW35" s="17"/>
      <c r="AX35" s="17"/>
      <c r="AY35" s="17"/>
      <c r="AZ35" s="27"/>
      <c r="BA35" s="22"/>
      <c r="BB35"/>
    </row>
    <row r="36" spans="2:54" ht="15.95" customHeight="1" x14ac:dyDescent="0.25">
      <c r="B36" s="289"/>
      <c r="C36" s="46"/>
      <c r="D36" s="46" t="s">
        <v>94</v>
      </c>
      <c r="E36" s="98">
        <v>3.5</v>
      </c>
      <c r="F36" s="98">
        <v>0.5</v>
      </c>
      <c r="G36" s="87">
        <v>15</v>
      </c>
      <c r="H36" s="531">
        <v>150</v>
      </c>
      <c r="I36" s="448">
        <v>112</v>
      </c>
      <c r="J36" s="434">
        <v>15</v>
      </c>
      <c r="K36" s="434">
        <v>3</v>
      </c>
      <c r="L36" s="434">
        <v>10</v>
      </c>
      <c r="M36" s="144">
        <v>120</v>
      </c>
      <c r="N36" s="144">
        <v>3</v>
      </c>
      <c r="O36" s="144">
        <v>8</v>
      </c>
      <c r="P36" s="448">
        <f>117+12</f>
        <v>129</v>
      </c>
      <c r="Q36" s="434">
        <f>14+8</f>
        <v>22</v>
      </c>
      <c r="R36" s="434">
        <v>3</v>
      </c>
      <c r="S36" s="434">
        <v>8</v>
      </c>
      <c r="T36" s="144">
        <f t="shared" si="4"/>
        <v>135</v>
      </c>
      <c r="U36" s="144">
        <v>3</v>
      </c>
      <c r="V36" s="411">
        <v>9</v>
      </c>
      <c r="W36" s="448">
        <v>105</v>
      </c>
      <c r="X36" s="434">
        <v>22</v>
      </c>
      <c r="Y36" s="448">
        <v>3</v>
      </c>
      <c r="Z36" s="434">
        <v>9</v>
      </c>
      <c r="AA36" s="607">
        <f t="shared" ref="AA36:AA37" si="6">AC36*G36</f>
        <v>135</v>
      </c>
      <c r="AB36" s="607">
        <v>3</v>
      </c>
      <c r="AC36" s="607">
        <v>9</v>
      </c>
      <c r="AD36" s="144" t="s">
        <v>109</v>
      </c>
      <c r="AE36" s="144" t="s">
        <v>111</v>
      </c>
      <c r="AF36" s="112">
        <f t="shared" si="5"/>
        <v>3</v>
      </c>
      <c r="AG36" s="113">
        <f t="shared" si="5"/>
        <v>9</v>
      </c>
      <c r="AH36" s="68"/>
      <c r="AI36" s="69"/>
      <c r="AJ36" s="144">
        <v>1.8</v>
      </c>
      <c r="AK36" s="157">
        <v>5</v>
      </c>
      <c r="AL36" s="144">
        <v>0.6</v>
      </c>
      <c r="AM36" s="157">
        <v>2</v>
      </c>
      <c r="AN36" s="144">
        <v>0.6</v>
      </c>
      <c r="AO36" s="157">
        <v>2</v>
      </c>
      <c r="AP36" s="17"/>
      <c r="AQ36" s="17"/>
      <c r="AR36" s="17"/>
      <c r="AS36" s="17"/>
      <c r="AT36" s="17"/>
      <c r="AU36" s="504"/>
      <c r="AV36" s="17"/>
      <c r="AW36" s="17"/>
      <c r="AX36" s="17"/>
      <c r="AY36" s="17"/>
      <c r="AZ36" s="27"/>
      <c r="BA36" s="22"/>
      <c r="BB36"/>
    </row>
    <row r="37" spans="2:54" ht="15.95" customHeight="1" x14ac:dyDescent="0.25">
      <c r="B37" s="289"/>
      <c r="C37" s="45"/>
      <c r="D37" s="45" t="s">
        <v>27</v>
      </c>
      <c r="E37" s="180">
        <v>2.5</v>
      </c>
      <c r="F37" s="180">
        <v>1.5</v>
      </c>
      <c r="G37" s="87">
        <v>30</v>
      </c>
      <c r="H37" s="531">
        <v>120</v>
      </c>
      <c r="I37" s="448">
        <v>59</v>
      </c>
      <c r="J37" s="434">
        <v>0</v>
      </c>
      <c r="K37" s="434">
        <v>2</v>
      </c>
      <c r="L37" s="434">
        <v>4</v>
      </c>
      <c r="M37" s="144">
        <v>120</v>
      </c>
      <c r="N37" s="144">
        <v>2</v>
      </c>
      <c r="O37" s="144">
        <v>4</v>
      </c>
      <c r="P37" s="448">
        <v>72</v>
      </c>
      <c r="Q37" s="434">
        <v>4</v>
      </c>
      <c r="R37" s="434">
        <v>2</v>
      </c>
      <c r="S37" s="434">
        <v>4</v>
      </c>
      <c r="T37" s="144">
        <f t="shared" si="4"/>
        <v>120</v>
      </c>
      <c r="U37" s="144">
        <v>2</v>
      </c>
      <c r="V37" s="574">
        <v>4</v>
      </c>
      <c r="W37" s="448">
        <v>66</v>
      </c>
      <c r="X37" s="434">
        <v>1</v>
      </c>
      <c r="Y37" s="480">
        <v>3</v>
      </c>
      <c r="Z37" s="566">
        <v>3</v>
      </c>
      <c r="AA37" s="607">
        <f t="shared" si="6"/>
        <v>90</v>
      </c>
      <c r="AB37" s="607">
        <v>3</v>
      </c>
      <c r="AC37" s="624">
        <v>3</v>
      </c>
      <c r="AD37" s="144" t="s">
        <v>163</v>
      </c>
      <c r="AE37" s="144" t="s">
        <v>111</v>
      </c>
      <c r="AF37" s="112">
        <f t="shared" si="5"/>
        <v>3</v>
      </c>
      <c r="AG37" s="113">
        <f t="shared" si="5"/>
        <v>3</v>
      </c>
      <c r="AH37" s="68"/>
      <c r="AI37" s="69"/>
      <c r="AJ37" s="144">
        <v>1</v>
      </c>
      <c r="AK37" s="157">
        <v>1</v>
      </c>
      <c r="AL37" s="144">
        <v>1</v>
      </c>
      <c r="AM37" s="157">
        <v>1</v>
      </c>
      <c r="AN37" s="144">
        <v>1</v>
      </c>
      <c r="AO37" s="157">
        <v>1</v>
      </c>
      <c r="AP37" s="229"/>
      <c r="AQ37" s="229"/>
      <c r="AR37" s="229"/>
      <c r="AS37" s="229"/>
      <c r="AT37" s="229"/>
      <c r="AU37" s="230"/>
      <c r="AV37" s="17"/>
      <c r="AW37" s="17"/>
      <c r="AX37" s="17"/>
      <c r="AY37" s="17"/>
      <c r="AZ37" s="27"/>
      <c r="BA37" s="22"/>
      <c r="BB37"/>
    </row>
    <row r="38" spans="2:54" ht="15.95" customHeight="1" x14ac:dyDescent="0.25">
      <c r="B38" s="289"/>
      <c r="C38" s="45"/>
      <c r="D38" s="86" t="s">
        <v>29</v>
      </c>
      <c r="E38" s="98">
        <v>3</v>
      </c>
      <c r="F38" s="98">
        <v>1</v>
      </c>
      <c r="G38" s="87">
        <v>15</v>
      </c>
      <c r="H38" s="530">
        <v>135</v>
      </c>
      <c r="I38" s="82">
        <v>86</v>
      </c>
      <c r="J38" s="143">
        <v>27</v>
      </c>
      <c r="K38" s="143">
        <v>2</v>
      </c>
      <c r="L38" s="143">
        <v>9</v>
      </c>
      <c r="M38" s="142">
        <v>120</v>
      </c>
      <c r="N38" s="142">
        <v>2</v>
      </c>
      <c r="O38" s="142">
        <v>8</v>
      </c>
      <c r="P38" s="82">
        <v>138</v>
      </c>
      <c r="Q38" s="143">
        <v>35</v>
      </c>
      <c r="R38" s="143">
        <v>2</v>
      </c>
      <c r="S38" s="143">
        <v>8</v>
      </c>
      <c r="T38" s="142">
        <f t="shared" si="4"/>
        <v>150</v>
      </c>
      <c r="U38" s="142">
        <v>2</v>
      </c>
      <c r="V38" s="410">
        <v>10</v>
      </c>
      <c r="W38" s="82">
        <v>97</v>
      </c>
      <c r="X38" s="143">
        <v>41</v>
      </c>
      <c r="Y38" s="143">
        <v>2</v>
      </c>
      <c r="Z38" s="567">
        <v>9</v>
      </c>
      <c r="AA38" s="490">
        <f>AC38*G38</f>
        <v>120</v>
      </c>
      <c r="AB38" s="490">
        <v>2</v>
      </c>
      <c r="AC38" s="632">
        <v>8</v>
      </c>
      <c r="AD38" s="142" t="s">
        <v>118</v>
      </c>
      <c r="AE38" s="142" t="s">
        <v>119</v>
      </c>
      <c r="AF38" s="68"/>
      <c r="AG38" s="69"/>
      <c r="AH38" s="70">
        <v>2</v>
      </c>
      <c r="AI38" s="71">
        <v>8</v>
      </c>
      <c r="AJ38" s="68"/>
      <c r="AK38" s="69"/>
      <c r="AL38" s="68"/>
      <c r="AM38" s="69"/>
      <c r="AN38" s="68"/>
      <c r="AO38" s="69"/>
      <c r="AP38" s="229"/>
      <c r="AQ38" s="229"/>
      <c r="AR38" s="231"/>
      <c r="AS38" s="231"/>
      <c r="AT38" s="230"/>
      <c r="AU38" s="230"/>
      <c r="AV38" s="17"/>
      <c r="AW38" s="17"/>
      <c r="AX38" s="17"/>
      <c r="AY38" s="17"/>
      <c r="AZ38" s="27"/>
      <c r="BA38" s="22"/>
      <c r="BB38"/>
    </row>
    <row r="39" spans="2:54" ht="15.95" customHeight="1" x14ac:dyDescent="0.25">
      <c r="B39" s="289"/>
      <c r="C39" s="45"/>
      <c r="D39" s="86" t="s">
        <v>38</v>
      </c>
      <c r="E39" s="98">
        <v>2</v>
      </c>
      <c r="F39" s="98">
        <v>2</v>
      </c>
      <c r="G39" s="472">
        <v>20</v>
      </c>
      <c r="H39" s="530">
        <v>120</v>
      </c>
      <c r="I39" s="82">
        <v>89</v>
      </c>
      <c r="J39" s="143">
        <v>10</v>
      </c>
      <c r="K39" s="143">
        <v>2</v>
      </c>
      <c r="L39" s="143">
        <v>6</v>
      </c>
      <c r="M39" s="142">
        <v>120</v>
      </c>
      <c r="N39" s="142">
        <v>2</v>
      </c>
      <c r="O39" s="142">
        <v>6</v>
      </c>
      <c r="P39" s="82">
        <v>105</v>
      </c>
      <c r="Q39" s="143">
        <v>10</v>
      </c>
      <c r="R39" s="143">
        <v>2</v>
      </c>
      <c r="S39" s="143">
        <v>6</v>
      </c>
      <c r="T39" s="142">
        <f>V39*20</f>
        <v>120</v>
      </c>
      <c r="U39" s="142">
        <v>2</v>
      </c>
      <c r="V39" s="142">
        <v>6</v>
      </c>
      <c r="W39" s="82">
        <v>87</v>
      </c>
      <c r="X39" s="143">
        <v>11</v>
      </c>
      <c r="Y39" s="143">
        <v>2</v>
      </c>
      <c r="Z39" s="142">
        <v>6</v>
      </c>
      <c r="AA39" s="490">
        <f t="shared" ref="AA39:AA41" si="7">AC39*G39</f>
        <v>100</v>
      </c>
      <c r="AB39" s="490">
        <v>2</v>
      </c>
      <c r="AC39" s="632">
        <v>5</v>
      </c>
      <c r="AD39" s="142" t="s">
        <v>118</v>
      </c>
      <c r="AE39" s="142" t="s">
        <v>119</v>
      </c>
      <c r="AF39" s="68"/>
      <c r="AG39" s="69"/>
      <c r="AH39" s="70">
        <v>2</v>
      </c>
      <c r="AI39" s="71">
        <v>5</v>
      </c>
      <c r="AJ39" s="68"/>
      <c r="AK39" s="69"/>
      <c r="AL39" s="68"/>
      <c r="AM39" s="69"/>
      <c r="AN39" s="68"/>
      <c r="AO39" s="69"/>
      <c r="AP39" s="17"/>
      <c r="AQ39" s="17"/>
      <c r="AR39" s="17"/>
      <c r="AS39" s="17"/>
      <c r="AT39" s="17"/>
      <c r="AU39" s="504"/>
      <c r="AV39" s="17"/>
      <c r="AW39" s="17"/>
      <c r="AX39" s="17"/>
      <c r="AY39" s="17"/>
      <c r="AZ39" s="27"/>
      <c r="BA39" s="22"/>
      <c r="BB39"/>
    </row>
    <row r="40" spans="2:54" ht="15.95" customHeight="1" x14ac:dyDescent="0.25">
      <c r="B40" s="289"/>
      <c r="C40" s="45"/>
      <c r="D40" s="86" t="s">
        <v>39</v>
      </c>
      <c r="E40" s="98">
        <v>2</v>
      </c>
      <c r="F40" s="98">
        <v>2</v>
      </c>
      <c r="G40" s="472">
        <v>20</v>
      </c>
      <c r="H40" s="530">
        <v>120</v>
      </c>
      <c r="I40" s="82">
        <v>80</v>
      </c>
      <c r="J40" s="143">
        <v>0</v>
      </c>
      <c r="K40" s="143">
        <v>2</v>
      </c>
      <c r="L40" s="143">
        <v>6</v>
      </c>
      <c r="M40" s="142">
        <v>120</v>
      </c>
      <c r="N40" s="142">
        <v>2</v>
      </c>
      <c r="O40" s="142">
        <v>6</v>
      </c>
      <c r="P40" s="82">
        <v>99</v>
      </c>
      <c r="Q40" s="143">
        <v>4</v>
      </c>
      <c r="R40" s="143">
        <v>2</v>
      </c>
      <c r="S40" s="143">
        <v>6</v>
      </c>
      <c r="T40" s="142">
        <f>V40*20</f>
        <v>120</v>
      </c>
      <c r="U40" s="142">
        <v>2</v>
      </c>
      <c r="V40" s="142">
        <v>6</v>
      </c>
      <c r="W40" s="82">
        <v>81</v>
      </c>
      <c r="X40" s="143">
        <v>7</v>
      </c>
      <c r="Y40" s="143">
        <v>2</v>
      </c>
      <c r="Z40" s="567">
        <v>6</v>
      </c>
      <c r="AA40" s="490">
        <f t="shared" si="7"/>
        <v>100</v>
      </c>
      <c r="AB40" s="490">
        <v>2</v>
      </c>
      <c r="AC40" s="632">
        <v>5</v>
      </c>
      <c r="AD40" s="142" t="s">
        <v>118</v>
      </c>
      <c r="AE40" s="142" t="s">
        <v>119</v>
      </c>
      <c r="AF40" s="68"/>
      <c r="AG40" s="69"/>
      <c r="AH40" s="70">
        <v>2</v>
      </c>
      <c r="AI40" s="71">
        <v>5</v>
      </c>
      <c r="AJ40" s="68"/>
      <c r="AK40" s="69"/>
      <c r="AL40" s="68"/>
      <c r="AM40" s="69"/>
      <c r="AN40" s="68"/>
      <c r="AO40" s="69"/>
      <c r="AP40" s="17"/>
      <c r="AQ40" s="17"/>
      <c r="AR40" s="17"/>
      <c r="AS40" s="17"/>
      <c r="AT40" s="17"/>
      <c r="AU40" s="504"/>
      <c r="AV40" s="17"/>
      <c r="AW40" s="17"/>
      <c r="AX40" s="17"/>
      <c r="AY40" s="17"/>
      <c r="AZ40" s="27"/>
      <c r="BA40" s="22"/>
      <c r="BB40"/>
    </row>
    <row r="41" spans="2:54" ht="15.95" customHeight="1" x14ac:dyDescent="0.25">
      <c r="B41" s="292"/>
      <c r="C41" s="61"/>
      <c r="D41" s="46" t="s">
        <v>43</v>
      </c>
      <c r="E41" s="180">
        <v>2</v>
      </c>
      <c r="F41" s="180">
        <v>2</v>
      </c>
      <c r="G41" s="87">
        <v>12</v>
      </c>
      <c r="H41" s="530">
        <v>120</v>
      </c>
      <c r="I41" s="82">
        <v>101</v>
      </c>
      <c r="J41" s="143">
        <v>0</v>
      </c>
      <c r="K41" s="143">
        <v>2</v>
      </c>
      <c r="L41" s="143">
        <v>6</v>
      </c>
      <c r="M41" s="142">
        <v>108</v>
      </c>
      <c r="N41" s="142">
        <v>2</v>
      </c>
      <c r="O41" s="142">
        <v>9</v>
      </c>
      <c r="P41" s="82">
        <f>97+22</f>
        <v>119</v>
      </c>
      <c r="Q41" s="143">
        <v>1</v>
      </c>
      <c r="R41" s="143">
        <v>2</v>
      </c>
      <c r="S41" s="143">
        <v>9</v>
      </c>
      <c r="T41" s="142">
        <f>V41*G41</f>
        <v>120</v>
      </c>
      <c r="U41" s="142">
        <v>2</v>
      </c>
      <c r="V41" s="410">
        <v>10</v>
      </c>
      <c r="W41" s="82">
        <v>76</v>
      </c>
      <c r="X41" s="143">
        <v>1</v>
      </c>
      <c r="Y41" s="143">
        <v>2</v>
      </c>
      <c r="Z41" s="567">
        <v>10</v>
      </c>
      <c r="AA41" s="490">
        <f t="shared" si="7"/>
        <v>96</v>
      </c>
      <c r="AB41" s="490">
        <v>2</v>
      </c>
      <c r="AC41" s="632">
        <v>8</v>
      </c>
      <c r="AD41" s="142" t="s">
        <v>118</v>
      </c>
      <c r="AE41" s="142" t="s">
        <v>119</v>
      </c>
      <c r="AF41" s="68"/>
      <c r="AG41" s="69"/>
      <c r="AH41" s="70">
        <v>2</v>
      </c>
      <c r="AI41" s="71">
        <v>8</v>
      </c>
      <c r="AJ41" s="68"/>
      <c r="AK41" s="69"/>
      <c r="AL41" s="68"/>
      <c r="AM41" s="69"/>
      <c r="AN41" s="68"/>
      <c r="AO41" s="69"/>
      <c r="AP41" s="17"/>
      <c r="AQ41" s="17"/>
      <c r="AR41" s="17"/>
      <c r="AS41" s="17"/>
      <c r="AT41" s="17"/>
      <c r="AU41" s="504"/>
      <c r="AV41" s="17"/>
      <c r="AW41" s="17"/>
      <c r="AX41" s="17"/>
      <c r="AY41" s="17"/>
      <c r="AZ41" s="27"/>
      <c r="BA41" s="22"/>
      <c r="BB41"/>
    </row>
    <row r="42" spans="2:54" ht="15.95" customHeight="1" x14ac:dyDescent="0.2">
      <c r="B42" s="290"/>
      <c r="C42" s="52"/>
      <c r="D42" s="53"/>
      <c r="E42" s="196"/>
      <c r="F42" s="196"/>
      <c r="G42" s="162"/>
      <c r="H42" s="53"/>
      <c r="I42" s="447"/>
      <c r="J42" s="433"/>
      <c r="K42" s="433"/>
      <c r="L42" s="433"/>
      <c r="M42" s="53"/>
      <c r="N42" s="53"/>
      <c r="O42" s="53"/>
      <c r="P42" s="447"/>
      <c r="Q42" s="433"/>
      <c r="R42" s="433"/>
      <c r="S42" s="433"/>
      <c r="T42" s="433"/>
      <c r="U42" s="433"/>
      <c r="V42" s="433"/>
      <c r="W42" s="447"/>
      <c r="X42" s="447"/>
      <c r="Y42" s="447"/>
      <c r="Z42" s="447"/>
      <c r="AA42" s="606"/>
      <c r="AB42" s="606"/>
      <c r="AC42" s="606"/>
      <c r="AD42" s="304"/>
      <c r="AE42" s="304"/>
      <c r="AF42" s="54"/>
      <c r="AG42" s="54"/>
      <c r="AH42" s="53"/>
      <c r="AI42" s="196"/>
      <c r="AJ42" s="53"/>
      <c r="AK42" s="53"/>
      <c r="AL42" s="53"/>
      <c r="AM42" s="53"/>
      <c r="AN42" s="53"/>
      <c r="AO42" s="319"/>
      <c r="AP42" s="17"/>
      <c r="AQ42" s="17"/>
      <c r="AR42" s="17"/>
      <c r="AS42" s="17"/>
      <c r="AT42" s="17"/>
      <c r="AU42" s="504"/>
      <c r="AV42" s="17"/>
      <c r="AW42" s="17"/>
      <c r="AX42" s="17"/>
      <c r="AY42" s="17"/>
      <c r="AZ42" s="27"/>
      <c r="BA42" s="22"/>
      <c r="BB42"/>
    </row>
    <row r="43" spans="2:54" s="37" customFormat="1" ht="15.95" customHeight="1" x14ac:dyDescent="0.25">
      <c r="B43" s="293">
        <v>4</v>
      </c>
      <c r="C43" s="92">
        <v>2</v>
      </c>
      <c r="D43" s="92" t="s">
        <v>30</v>
      </c>
      <c r="E43" s="88">
        <v>1.5</v>
      </c>
      <c r="F43" s="88">
        <v>2.5</v>
      </c>
      <c r="G43" s="472">
        <v>20</v>
      </c>
      <c r="H43" s="529">
        <v>240</v>
      </c>
      <c r="I43" s="74">
        <v>168</v>
      </c>
      <c r="J43" s="93">
        <v>73</v>
      </c>
      <c r="K43" s="93">
        <v>4</v>
      </c>
      <c r="L43" s="93">
        <v>11</v>
      </c>
      <c r="M43" s="141">
        <v>180</v>
      </c>
      <c r="N43" s="141">
        <v>3</v>
      </c>
      <c r="O43" s="141">
        <v>9</v>
      </c>
      <c r="P43" s="74">
        <v>156</v>
      </c>
      <c r="Q43" s="93">
        <v>62</v>
      </c>
      <c r="R43" s="93">
        <v>4</v>
      </c>
      <c r="S43" s="93">
        <v>9</v>
      </c>
      <c r="T43" s="141">
        <v>180</v>
      </c>
      <c r="U43" s="141">
        <v>4</v>
      </c>
      <c r="V43" s="141">
        <v>9</v>
      </c>
      <c r="W43" s="62">
        <v>136</v>
      </c>
      <c r="X43" s="141">
        <v>53</v>
      </c>
      <c r="Y43" s="141">
        <v>4</v>
      </c>
      <c r="Z43" s="141">
        <v>9</v>
      </c>
      <c r="AA43" s="489">
        <f>AC43*G43</f>
        <v>160</v>
      </c>
      <c r="AB43" s="489">
        <v>3</v>
      </c>
      <c r="AC43" s="633">
        <v>8</v>
      </c>
      <c r="AD43" s="93" t="s">
        <v>124</v>
      </c>
      <c r="AE43" s="93" t="s">
        <v>126</v>
      </c>
      <c r="AF43" s="74">
        <f t="shared" ref="AF43:AG45" si="8">AJ43+AL43+AN43</f>
        <v>4</v>
      </c>
      <c r="AG43" s="75">
        <f t="shared" si="8"/>
        <v>8</v>
      </c>
      <c r="AH43" s="80"/>
      <c r="AI43" s="81"/>
      <c r="AJ43" s="93">
        <v>2</v>
      </c>
      <c r="AK43" s="94">
        <v>4</v>
      </c>
      <c r="AL43" s="93">
        <v>1</v>
      </c>
      <c r="AM43" s="94">
        <v>2</v>
      </c>
      <c r="AN43" s="93">
        <v>1</v>
      </c>
      <c r="AO43" s="94">
        <v>2</v>
      </c>
      <c r="AP43" s="14"/>
      <c r="AQ43" s="14"/>
      <c r="AR43" s="14"/>
      <c r="AS43" s="14"/>
      <c r="AT43" s="14"/>
      <c r="AU43" s="504"/>
      <c r="AV43" s="14"/>
      <c r="AW43" s="14"/>
      <c r="AX43" s="14"/>
      <c r="AY43" s="14"/>
      <c r="AZ43" s="38"/>
      <c r="BA43" s="21"/>
    </row>
    <row r="44" spans="2:54" ht="15.95" customHeight="1" x14ac:dyDescent="0.25">
      <c r="B44" s="292"/>
      <c r="C44" s="61"/>
      <c r="D44" s="61" t="s">
        <v>31</v>
      </c>
      <c r="E44" s="197">
        <v>3.5</v>
      </c>
      <c r="F44" s="197">
        <v>0.5</v>
      </c>
      <c r="G44" s="472">
        <v>20</v>
      </c>
      <c r="H44" s="529">
        <v>200</v>
      </c>
      <c r="I44" s="74">
        <v>139</v>
      </c>
      <c r="J44" s="93">
        <v>50</v>
      </c>
      <c r="K44" s="93">
        <v>3</v>
      </c>
      <c r="L44" s="93">
        <v>10</v>
      </c>
      <c r="M44" s="141">
        <v>160</v>
      </c>
      <c r="N44" s="141">
        <v>3</v>
      </c>
      <c r="O44" s="141">
        <v>8</v>
      </c>
      <c r="P44" s="74">
        <v>161</v>
      </c>
      <c r="Q44" s="93">
        <v>66</v>
      </c>
      <c r="R44" s="93">
        <v>3</v>
      </c>
      <c r="S44" s="93">
        <v>8</v>
      </c>
      <c r="T44" s="141">
        <v>160</v>
      </c>
      <c r="U44" s="141">
        <v>3</v>
      </c>
      <c r="V44" s="141">
        <v>8</v>
      </c>
      <c r="W44" s="62">
        <v>131</v>
      </c>
      <c r="X44" s="141">
        <v>58</v>
      </c>
      <c r="Y44" s="141">
        <v>3</v>
      </c>
      <c r="Z44" s="141">
        <v>8</v>
      </c>
      <c r="AA44" s="489">
        <f t="shared" ref="AA44:AA45" si="9">AC44*G44</f>
        <v>160</v>
      </c>
      <c r="AB44" s="489">
        <v>3</v>
      </c>
      <c r="AC44" s="489">
        <v>8</v>
      </c>
      <c r="AD44" s="93" t="s">
        <v>124</v>
      </c>
      <c r="AE44" s="93" t="s">
        <v>125</v>
      </c>
      <c r="AF44" s="74">
        <f t="shared" si="8"/>
        <v>3</v>
      </c>
      <c r="AG44" s="75">
        <f t="shared" si="8"/>
        <v>8</v>
      </c>
      <c r="AH44" s="76"/>
      <c r="AI44" s="77"/>
      <c r="AJ44" s="93">
        <v>1.5</v>
      </c>
      <c r="AK44" s="94">
        <v>4</v>
      </c>
      <c r="AL44" s="93">
        <v>0.75</v>
      </c>
      <c r="AM44" s="94">
        <v>2</v>
      </c>
      <c r="AN44" s="93">
        <v>0.75</v>
      </c>
      <c r="AO44" s="94">
        <v>2</v>
      </c>
      <c r="AP44" s="19"/>
      <c r="AQ44" s="19"/>
      <c r="AR44" s="19"/>
      <c r="AS44" s="19"/>
      <c r="AT44" s="19"/>
      <c r="AU44" s="504"/>
      <c r="AV44" s="19"/>
      <c r="AW44" s="19"/>
      <c r="AX44" s="19"/>
      <c r="AY44" s="19"/>
      <c r="AZ44" s="27"/>
      <c r="BA44" s="22"/>
      <c r="BB44"/>
    </row>
    <row r="45" spans="2:54" ht="15.95" customHeight="1" x14ac:dyDescent="0.25">
      <c r="B45" s="292"/>
      <c r="C45" s="61"/>
      <c r="D45" s="61" t="s">
        <v>34</v>
      </c>
      <c r="E45" s="197">
        <v>3</v>
      </c>
      <c r="F45" s="197">
        <v>1</v>
      </c>
      <c r="G45" s="472">
        <v>20</v>
      </c>
      <c r="H45" s="529">
        <v>160</v>
      </c>
      <c r="I45" s="74">
        <v>140</v>
      </c>
      <c r="J45" s="93">
        <v>45</v>
      </c>
      <c r="K45" s="93">
        <v>3</v>
      </c>
      <c r="L45" s="93">
        <v>8</v>
      </c>
      <c r="M45" s="141">
        <v>160</v>
      </c>
      <c r="N45" s="141">
        <v>3</v>
      </c>
      <c r="O45" s="141">
        <v>8</v>
      </c>
      <c r="P45" s="74">
        <v>170</v>
      </c>
      <c r="Q45" s="93">
        <v>71</v>
      </c>
      <c r="R45" s="93">
        <v>3</v>
      </c>
      <c r="S45" s="93">
        <v>8</v>
      </c>
      <c r="T45" s="141">
        <v>160</v>
      </c>
      <c r="U45" s="141">
        <v>3</v>
      </c>
      <c r="V45" s="141">
        <v>8</v>
      </c>
      <c r="W45" s="62">
        <v>116</v>
      </c>
      <c r="X45" s="141">
        <v>41</v>
      </c>
      <c r="Y45" s="141">
        <v>3</v>
      </c>
      <c r="Z45" s="141">
        <v>8</v>
      </c>
      <c r="AA45" s="489">
        <f t="shared" si="9"/>
        <v>140</v>
      </c>
      <c r="AB45" s="489">
        <v>3</v>
      </c>
      <c r="AC45" s="633">
        <v>7</v>
      </c>
      <c r="AD45" s="93" t="s">
        <v>124</v>
      </c>
      <c r="AE45" s="93" t="s">
        <v>125</v>
      </c>
      <c r="AF45" s="74">
        <f t="shared" si="8"/>
        <v>3</v>
      </c>
      <c r="AG45" s="75">
        <f t="shared" si="8"/>
        <v>7</v>
      </c>
      <c r="AH45" s="76"/>
      <c r="AI45" s="77"/>
      <c r="AJ45" s="93">
        <v>1.5</v>
      </c>
      <c r="AK45" s="94">
        <v>3</v>
      </c>
      <c r="AL45" s="93">
        <v>0.75</v>
      </c>
      <c r="AM45" s="94">
        <v>2</v>
      </c>
      <c r="AN45" s="93">
        <v>0.75</v>
      </c>
      <c r="AO45" s="94">
        <v>2</v>
      </c>
      <c r="AP45" s="19"/>
      <c r="AQ45" s="19"/>
      <c r="AR45" s="19"/>
      <c r="AS45" s="19"/>
      <c r="AT45" s="19"/>
      <c r="AU45" s="504"/>
      <c r="AV45" s="19"/>
      <c r="AW45" s="19"/>
      <c r="AX45" s="19"/>
      <c r="AY45" s="19"/>
      <c r="AZ45" s="27"/>
      <c r="BA45" s="22"/>
      <c r="BB45"/>
    </row>
    <row r="46" spans="2:54" ht="15.95" customHeight="1" x14ac:dyDescent="0.25">
      <c r="B46" s="292"/>
      <c r="C46" s="61"/>
      <c r="D46" s="61" t="s">
        <v>28</v>
      </c>
      <c r="E46" s="197">
        <v>3</v>
      </c>
      <c r="F46" s="197">
        <v>1</v>
      </c>
      <c r="G46" s="87">
        <v>12</v>
      </c>
      <c r="H46" s="87">
        <v>112</v>
      </c>
      <c r="I46" s="96">
        <v>88</v>
      </c>
      <c r="J46" s="80">
        <v>13</v>
      </c>
      <c r="K46" s="80">
        <v>2</v>
      </c>
      <c r="L46" s="80">
        <v>7</v>
      </c>
      <c r="M46" s="68">
        <v>96</v>
      </c>
      <c r="N46" s="68">
        <v>2</v>
      </c>
      <c r="O46" s="68">
        <v>8</v>
      </c>
      <c r="P46" s="96">
        <v>140</v>
      </c>
      <c r="Q46" s="80">
        <v>38</v>
      </c>
      <c r="R46" s="80">
        <v>2</v>
      </c>
      <c r="S46" s="80">
        <v>10</v>
      </c>
      <c r="T46" s="68">
        <v>132</v>
      </c>
      <c r="U46" s="68">
        <v>2</v>
      </c>
      <c r="V46" s="412">
        <v>11</v>
      </c>
      <c r="W46" s="89">
        <v>106</v>
      </c>
      <c r="X46" s="68">
        <v>38</v>
      </c>
      <c r="Y46" s="68">
        <v>2</v>
      </c>
      <c r="Z46" s="68">
        <v>10</v>
      </c>
      <c r="AA46" s="154">
        <f>AC46*G46</f>
        <v>120</v>
      </c>
      <c r="AB46" s="154">
        <v>2</v>
      </c>
      <c r="AC46" s="634">
        <v>10</v>
      </c>
      <c r="AD46" s="80" t="s">
        <v>127</v>
      </c>
      <c r="AE46" s="80" t="s">
        <v>128</v>
      </c>
      <c r="AF46" s="80"/>
      <c r="AG46" s="81"/>
      <c r="AH46" s="96">
        <v>2</v>
      </c>
      <c r="AI46" s="97">
        <v>10</v>
      </c>
      <c r="AJ46" s="80"/>
      <c r="AK46" s="81"/>
      <c r="AL46" s="80"/>
      <c r="AM46" s="81"/>
      <c r="AN46" s="80"/>
      <c r="AO46" s="81"/>
      <c r="AP46" s="19"/>
      <c r="AQ46" s="19"/>
      <c r="AR46" s="19"/>
      <c r="AS46" s="19"/>
      <c r="AT46" s="19"/>
      <c r="AU46" s="504"/>
      <c r="AV46" s="19"/>
      <c r="AW46" s="19"/>
      <c r="AX46" s="19"/>
      <c r="AY46" s="19"/>
      <c r="AZ46" s="27"/>
      <c r="BA46" s="22"/>
      <c r="BB46"/>
    </row>
    <row r="47" spans="2:54" ht="15.95" customHeight="1" x14ac:dyDescent="0.25">
      <c r="B47" s="292"/>
      <c r="C47" s="61"/>
      <c r="D47" s="61" t="s">
        <v>32</v>
      </c>
      <c r="E47" s="197">
        <v>2</v>
      </c>
      <c r="F47" s="197">
        <v>2</v>
      </c>
      <c r="G47" s="472">
        <v>20</v>
      </c>
      <c r="H47" s="87">
        <v>120</v>
      </c>
      <c r="I47" s="96">
        <v>87</v>
      </c>
      <c r="J47" s="80">
        <v>16</v>
      </c>
      <c r="K47" s="80">
        <v>2</v>
      </c>
      <c r="L47" s="80">
        <v>6</v>
      </c>
      <c r="M47" s="68">
        <v>100</v>
      </c>
      <c r="N47" s="68">
        <v>2</v>
      </c>
      <c r="O47" s="68">
        <v>5</v>
      </c>
      <c r="P47" s="96">
        <v>116</v>
      </c>
      <c r="Q47" s="80">
        <v>18</v>
      </c>
      <c r="R47" s="80">
        <v>2</v>
      </c>
      <c r="S47" s="80">
        <v>5</v>
      </c>
      <c r="T47" s="68">
        <v>120</v>
      </c>
      <c r="U47" s="68">
        <v>2</v>
      </c>
      <c r="V47" s="575">
        <v>6</v>
      </c>
      <c r="W47" s="164">
        <v>87</v>
      </c>
      <c r="X47" s="166">
        <v>16</v>
      </c>
      <c r="Y47" s="166">
        <v>2</v>
      </c>
      <c r="Z47" s="166">
        <v>6</v>
      </c>
      <c r="AA47" s="154">
        <f t="shared" ref="AA47:AA110" si="10">AC47*G47</f>
        <v>120</v>
      </c>
      <c r="AB47" s="608">
        <v>2</v>
      </c>
      <c r="AC47" s="608">
        <v>6</v>
      </c>
      <c r="AD47" s="80" t="s">
        <v>127</v>
      </c>
      <c r="AE47" s="80" t="s">
        <v>128</v>
      </c>
      <c r="AF47" s="80"/>
      <c r="AG47" s="81"/>
      <c r="AH47" s="96">
        <v>2</v>
      </c>
      <c r="AI47" s="97">
        <v>6</v>
      </c>
      <c r="AJ47" s="80"/>
      <c r="AK47" s="81"/>
      <c r="AL47" s="80"/>
      <c r="AM47" s="81"/>
      <c r="AN47" s="80"/>
      <c r="AO47" s="81"/>
      <c r="AP47" s="19"/>
      <c r="AQ47" s="19"/>
      <c r="AR47" s="19"/>
      <c r="AS47" s="19"/>
      <c r="AT47" s="19"/>
      <c r="AU47" s="504"/>
      <c r="AV47" s="19"/>
      <c r="AW47" s="19"/>
      <c r="AX47" s="19"/>
      <c r="AY47" s="19"/>
      <c r="AZ47" s="27"/>
      <c r="BA47" s="22"/>
      <c r="BB47"/>
    </row>
    <row r="48" spans="2:54" ht="15.95" customHeight="1" x14ac:dyDescent="0.25">
      <c r="B48" s="292"/>
      <c r="C48" s="61"/>
      <c r="D48" s="61" t="s">
        <v>42</v>
      </c>
      <c r="E48" s="197">
        <v>3</v>
      </c>
      <c r="F48" s="197">
        <v>1</v>
      </c>
      <c r="G48" s="472">
        <v>20</v>
      </c>
      <c r="H48" s="87">
        <v>120</v>
      </c>
      <c r="I48" s="96">
        <v>89</v>
      </c>
      <c r="J48" s="80">
        <v>9</v>
      </c>
      <c r="K48" s="80">
        <v>2</v>
      </c>
      <c r="L48" s="80">
        <v>6</v>
      </c>
      <c r="M48" s="68">
        <v>100</v>
      </c>
      <c r="N48" s="68">
        <v>2</v>
      </c>
      <c r="O48" s="68">
        <v>5</v>
      </c>
      <c r="P48" s="96">
        <v>120</v>
      </c>
      <c r="Q48" s="80">
        <v>20</v>
      </c>
      <c r="R48" s="80">
        <v>2</v>
      </c>
      <c r="S48" s="80">
        <v>5</v>
      </c>
      <c r="T48" s="68">
        <v>120</v>
      </c>
      <c r="U48" s="68">
        <v>2</v>
      </c>
      <c r="V48" s="575">
        <v>6</v>
      </c>
      <c r="W48" s="164">
        <v>88</v>
      </c>
      <c r="X48" s="166">
        <v>19</v>
      </c>
      <c r="Y48" s="166">
        <v>2</v>
      </c>
      <c r="Z48" s="166">
        <v>6</v>
      </c>
      <c r="AA48" s="154">
        <f t="shared" si="10"/>
        <v>120</v>
      </c>
      <c r="AB48" s="608">
        <v>2</v>
      </c>
      <c r="AC48" s="608">
        <v>6</v>
      </c>
      <c r="AD48" s="80" t="s">
        <v>127</v>
      </c>
      <c r="AE48" s="80" t="s">
        <v>128</v>
      </c>
      <c r="AF48" s="80"/>
      <c r="AG48" s="81"/>
      <c r="AH48" s="96">
        <v>2</v>
      </c>
      <c r="AI48" s="97">
        <v>6</v>
      </c>
      <c r="AJ48" s="80"/>
      <c r="AK48" s="81"/>
      <c r="AL48" s="80"/>
      <c r="AM48" s="81"/>
      <c r="AN48" s="80"/>
      <c r="AO48" s="81"/>
      <c r="AP48" s="19"/>
      <c r="AQ48" s="19"/>
      <c r="AR48" s="19"/>
      <c r="AS48" s="19"/>
      <c r="AT48" s="19"/>
      <c r="AU48" s="504"/>
      <c r="AV48" s="19"/>
      <c r="AW48" s="19"/>
      <c r="AX48" s="19"/>
      <c r="AY48" s="19"/>
      <c r="AZ48" s="27"/>
      <c r="BA48" s="22"/>
      <c r="BB48"/>
    </row>
    <row r="49" spans="2:54" ht="15.95" customHeight="1" x14ac:dyDescent="0.25">
      <c r="B49" s="292"/>
      <c r="C49" s="61"/>
      <c r="D49" s="61" t="s">
        <v>33</v>
      </c>
      <c r="E49" s="197">
        <v>2</v>
      </c>
      <c r="F49" s="197">
        <v>2</v>
      </c>
      <c r="G49" s="472">
        <v>20</v>
      </c>
      <c r="H49" s="87">
        <v>100</v>
      </c>
      <c r="I49" s="96">
        <v>76</v>
      </c>
      <c r="J49" s="80">
        <v>1</v>
      </c>
      <c r="K49" s="80">
        <v>2</v>
      </c>
      <c r="L49" s="80">
        <v>5</v>
      </c>
      <c r="M49" s="68">
        <v>100</v>
      </c>
      <c r="N49" s="68">
        <v>2</v>
      </c>
      <c r="O49" s="68">
        <v>5</v>
      </c>
      <c r="P49" s="96">
        <v>102</v>
      </c>
      <c r="Q49" s="80">
        <v>2</v>
      </c>
      <c r="R49" s="80">
        <v>2</v>
      </c>
      <c r="S49" s="80">
        <v>5</v>
      </c>
      <c r="T49" s="68">
        <v>100</v>
      </c>
      <c r="U49" s="68">
        <v>2</v>
      </c>
      <c r="V49" s="68">
        <v>5</v>
      </c>
      <c r="W49" s="89">
        <v>74</v>
      </c>
      <c r="X49" s="68">
        <v>1</v>
      </c>
      <c r="Y49" s="68">
        <v>2</v>
      </c>
      <c r="Z49" s="68">
        <v>5</v>
      </c>
      <c r="AA49" s="154">
        <f t="shared" si="10"/>
        <v>100</v>
      </c>
      <c r="AB49" s="154">
        <v>2</v>
      </c>
      <c r="AC49" s="154">
        <v>5</v>
      </c>
      <c r="AD49" s="80" t="s">
        <v>127</v>
      </c>
      <c r="AE49" s="80" t="s">
        <v>128</v>
      </c>
      <c r="AF49" s="80"/>
      <c r="AG49" s="81"/>
      <c r="AH49" s="96">
        <v>2</v>
      </c>
      <c r="AI49" s="97">
        <v>5</v>
      </c>
      <c r="AJ49" s="80"/>
      <c r="AK49" s="81"/>
      <c r="AL49" s="80"/>
      <c r="AM49" s="81"/>
      <c r="AN49" s="80"/>
      <c r="AO49" s="81"/>
      <c r="AP49" s="19"/>
      <c r="AQ49" s="19"/>
      <c r="AR49" s="19"/>
      <c r="AS49" s="19"/>
      <c r="AT49" s="19"/>
      <c r="AU49" s="504"/>
      <c r="AV49" s="19"/>
      <c r="AW49" s="19"/>
      <c r="AX49" s="19"/>
      <c r="AY49" s="19"/>
      <c r="AZ49" s="27"/>
      <c r="BA49" s="22"/>
      <c r="BB49"/>
    </row>
    <row r="50" spans="2:54" ht="15.95" customHeight="1" x14ac:dyDescent="0.25">
      <c r="B50" s="294"/>
      <c r="C50" s="103"/>
      <c r="D50" s="56" t="s">
        <v>27</v>
      </c>
      <c r="E50" s="76">
        <v>2.5</v>
      </c>
      <c r="F50" s="76">
        <v>1.5</v>
      </c>
      <c r="G50" s="87">
        <v>30</v>
      </c>
      <c r="H50" s="87">
        <v>90</v>
      </c>
      <c r="I50" s="96">
        <v>62</v>
      </c>
      <c r="J50" s="80">
        <v>0</v>
      </c>
      <c r="K50" s="80">
        <v>2</v>
      </c>
      <c r="L50" s="80">
        <v>3</v>
      </c>
      <c r="M50" s="68">
        <v>90</v>
      </c>
      <c r="N50" s="68">
        <v>2</v>
      </c>
      <c r="O50" s="68">
        <v>3</v>
      </c>
      <c r="P50" s="96">
        <v>78</v>
      </c>
      <c r="Q50" s="80">
        <v>1</v>
      </c>
      <c r="R50" s="80">
        <v>2</v>
      </c>
      <c r="S50" s="80">
        <v>3</v>
      </c>
      <c r="T50" s="68">
        <v>90</v>
      </c>
      <c r="U50" s="68">
        <v>2</v>
      </c>
      <c r="V50" s="68">
        <v>3</v>
      </c>
      <c r="W50" s="89">
        <v>66</v>
      </c>
      <c r="X50" s="68">
        <v>4</v>
      </c>
      <c r="Y50" s="68">
        <v>2</v>
      </c>
      <c r="Z50" s="68">
        <v>3</v>
      </c>
      <c r="AA50" s="154">
        <f t="shared" si="10"/>
        <v>90</v>
      </c>
      <c r="AB50" s="154">
        <v>2</v>
      </c>
      <c r="AC50" s="154">
        <v>3</v>
      </c>
      <c r="AD50" s="80" t="s">
        <v>127</v>
      </c>
      <c r="AE50" s="80" t="s">
        <v>128</v>
      </c>
      <c r="AF50" s="80"/>
      <c r="AG50" s="81"/>
      <c r="AH50" s="96">
        <v>2</v>
      </c>
      <c r="AI50" s="97">
        <v>3</v>
      </c>
      <c r="AJ50" s="154"/>
      <c r="AK50" s="155"/>
      <c r="AL50" s="154"/>
      <c r="AM50" s="155"/>
      <c r="AN50" s="154"/>
      <c r="AO50" s="155"/>
      <c r="AP50" s="19"/>
      <c r="AQ50" s="19"/>
      <c r="AR50" s="19"/>
      <c r="AS50" s="19"/>
      <c r="AT50" s="19"/>
      <c r="AU50" s="504"/>
      <c r="AV50" s="19"/>
      <c r="AW50" s="19"/>
      <c r="AX50" s="19"/>
      <c r="AY50" s="19"/>
      <c r="AZ50" s="27"/>
      <c r="BA50" s="22"/>
      <c r="BB50"/>
    </row>
    <row r="51" spans="2:54" ht="15.95" customHeight="1" x14ac:dyDescent="0.25">
      <c r="B51" s="292"/>
      <c r="C51" s="61"/>
      <c r="D51" s="61" t="s">
        <v>40</v>
      </c>
      <c r="E51" s="197">
        <v>3</v>
      </c>
      <c r="F51" s="197">
        <v>1</v>
      </c>
      <c r="G51" s="472">
        <v>20</v>
      </c>
      <c r="H51" s="87">
        <v>120</v>
      </c>
      <c r="I51" s="96">
        <v>86</v>
      </c>
      <c r="J51" s="80">
        <v>22</v>
      </c>
      <c r="K51" s="80">
        <v>2</v>
      </c>
      <c r="L51" s="80">
        <v>6</v>
      </c>
      <c r="M51" s="68">
        <v>100</v>
      </c>
      <c r="N51" s="68">
        <v>2</v>
      </c>
      <c r="O51" s="68">
        <v>5</v>
      </c>
      <c r="P51" s="96">
        <v>77</v>
      </c>
      <c r="Q51" s="80">
        <v>22</v>
      </c>
      <c r="R51" s="80">
        <v>2</v>
      </c>
      <c r="S51" s="80">
        <v>5</v>
      </c>
      <c r="T51" s="68">
        <v>100</v>
      </c>
      <c r="U51" s="68">
        <v>2</v>
      </c>
      <c r="V51" s="68">
        <v>5</v>
      </c>
      <c r="W51" s="89">
        <v>59</v>
      </c>
      <c r="X51" s="68">
        <v>12</v>
      </c>
      <c r="Y51" s="68">
        <v>2</v>
      </c>
      <c r="Z51" s="68">
        <v>5</v>
      </c>
      <c r="AA51" s="154">
        <f t="shared" si="10"/>
        <v>80</v>
      </c>
      <c r="AB51" s="154">
        <v>2</v>
      </c>
      <c r="AC51" s="634">
        <v>4</v>
      </c>
      <c r="AD51" s="80" t="s">
        <v>129</v>
      </c>
      <c r="AE51" s="80"/>
      <c r="AF51" s="80"/>
      <c r="AG51" s="81"/>
      <c r="AH51" s="80"/>
      <c r="AI51" s="81"/>
      <c r="AJ51" s="96">
        <v>2</v>
      </c>
      <c r="AK51" s="97">
        <v>4</v>
      </c>
      <c r="AL51" s="80"/>
      <c r="AM51" s="81"/>
      <c r="AN51" s="80"/>
      <c r="AO51" s="81"/>
      <c r="AP51" s="19"/>
      <c r="AQ51" s="19"/>
      <c r="AR51" s="19"/>
      <c r="AS51" s="19"/>
      <c r="AT51" s="19"/>
      <c r="AU51" s="504"/>
      <c r="AV51" s="19"/>
      <c r="AW51" s="19"/>
      <c r="AX51" s="19"/>
      <c r="AY51" s="19"/>
      <c r="AZ51" s="27"/>
      <c r="BA51" s="22"/>
      <c r="BB51"/>
    </row>
    <row r="52" spans="2:54" ht="15.95" customHeight="1" x14ac:dyDescent="0.25">
      <c r="B52" s="292"/>
      <c r="C52" s="61"/>
      <c r="D52" s="61" t="s">
        <v>41</v>
      </c>
      <c r="E52" s="197">
        <v>3</v>
      </c>
      <c r="F52" s="197">
        <v>1</v>
      </c>
      <c r="G52" s="87">
        <v>15</v>
      </c>
      <c r="H52" s="87">
        <v>120</v>
      </c>
      <c r="I52" s="96">
        <v>88</v>
      </c>
      <c r="J52" s="80">
        <v>25</v>
      </c>
      <c r="K52" s="80">
        <v>2</v>
      </c>
      <c r="L52" s="80">
        <v>6</v>
      </c>
      <c r="M52" s="68">
        <v>105</v>
      </c>
      <c r="N52" s="68">
        <v>2</v>
      </c>
      <c r="O52" s="68">
        <v>7</v>
      </c>
      <c r="P52" s="96">
        <v>99</v>
      </c>
      <c r="Q52" s="80">
        <v>36</v>
      </c>
      <c r="R52" s="80">
        <v>2</v>
      </c>
      <c r="S52" s="80">
        <v>7</v>
      </c>
      <c r="T52" s="68">
        <v>105</v>
      </c>
      <c r="U52" s="68">
        <v>2</v>
      </c>
      <c r="V52" s="68">
        <v>7</v>
      </c>
      <c r="W52" s="89">
        <v>68</v>
      </c>
      <c r="X52" s="68">
        <v>20</v>
      </c>
      <c r="Y52" s="68">
        <v>2</v>
      </c>
      <c r="Z52" s="68">
        <v>7</v>
      </c>
      <c r="AA52" s="154">
        <f t="shared" si="10"/>
        <v>90</v>
      </c>
      <c r="AB52" s="154">
        <v>2</v>
      </c>
      <c r="AC52" s="634">
        <v>6</v>
      </c>
      <c r="AD52" s="80" t="s">
        <v>129</v>
      </c>
      <c r="AE52" s="80"/>
      <c r="AF52" s="80"/>
      <c r="AG52" s="81"/>
      <c r="AH52" s="80"/>
      <c r="AI52" s="81"/>
      <c r="AJ52" s="96">
        <v>2</v>
      </c>
      <c r="AK52" s="97">
        <v>6</v>
      </c>
      <c r="AL52" s="80"/>
      <c r="AM52" s="81"/>
      <c r="AN52" s="80"/>
      <c r="AO52" s="81"/>
      <c r="AP52" s="19"/>
      <c r="AQ52" s="19"/>
      <c r="AR52" s="19"/>
      <c r="AS52" s="19"/>
      <c r="AT52" s="19"/>
      <c r="AU52" s="504"/>
      <c r="AV52" s="19"/>
      <c r="AW52" s="19"/>
      <c r="AX52" s="19"/>
      <c r="AY52" s="19"/>
      <c r="AZ52" s="27"/>
      <c r="BA52" s="22"/>
      <c r="BB52"/>
    </row>
    <row r="53" spans="2:54" ht="15.95" customHeight="1" x14ac:dyDescent="0.25">
      <c r="B53" s="292"/>
      <c r="C53" s="61"/>
      <c r="D53" s="61" t="s">
        <v>35</v>
      </c>
      <c r="E53" s="197">
        <v>3</v>
      </c>
      <c r="F53" s="197">
        <v>1</v>
      </c>
      <c r="G53" s="87">
        <v>9</v>
      </c>
      <c r="H53" s="87">
        <v>45</v>
      </c>
      <c r="I53" s="96">
        <v>16</v>
      </c>
      <c r="J53" s="80">
        <v>6</v>
      </c>
      <c r="K53" s="80">
        <v>1</v>
      </c>
      <c r="L53" s="80">
        <v>4</v>
      </c>
      <c r="M53" s="68">
        <v>27</v>
      </c>
      <c r="N53" s="68">
        <v>1</v>
      </c>
      <c r="O53" s="68">
        <v>3</v>
      </c>
      <c r="P53" s="96">
        <v>27</v>
      </c>
      <c r="Q53" s="80">
        <v>9</v>
      </c>
      <c r="R53" s="80">
        <v>1</v>
      </c>
      <c r="S53" s="80">
        <v>3</v>
      </c>
      <c r="T53" s="68">
        <v>27</v>
      </c>
      <c r="U53" s="68">
        <v>1</v>
      </c>
      <c r="V53" s="68">
        <v>3</v>
      </c>
      <c r="W53" s="89">
        <v>12</v>
      </c>
      <c r="X53" s="68">
        <v>5</v>
      </c>
      <c r="Y53" s="68">
        <v>1</v>
      </c>
      <c r="Z53" s="68">
        <v>3</v>
      </c>
      <c r="AA53" s="154">
        <f t="shared" si="10"/>
        <v>27</v>
      </c>
      <c r="AB53" s="154">
        <v>1</v>
      </c>
      <c r="AC53" s="154">
        <v>3</v>
      </c>
      <c r="AD53" s="80"/>
      <c r="AE53" s="80" t="s">
        <v>130</v>
      </c>
      <c r="AF53" s="80"/>
      <c r="AG53" s="81"/>
      <c r="AH53" s="80"/>
      <c r="AI53" s="81"/>
      <c r="AJ53" s="80"/>
      <c r="AK53" s="81"/>
      <c r="AL53" s="96">
        <v>1</v>
      </c>
      <c r="AM53" s="97">
        <v>3</v>
      </c>
      <c r="AN53" s="80"/>
      <c r="AO53" s="81"/>
      <c r="AP53" s="19"/>
      <c r="AQ53" s="19"/>
      <c r="AR53" s="19"/>
      <c r="AS53" s="19"/>
      <c r="AT53" s="19"/>
      <c r="AU53" s="504"/>
      <c r="AV53" s="19"/>
      <c r="AW53" s="19"/>
      <c r="AX53" s="19"/>
      <c r="AY53" s="19"/>
      <c r="AZ53" s="27"/>
      <c r="BA53" s="22"/>
      <c r="BB53"/>
    </row>
    <row r="54" spans="2:54" ht="15.95" customHeight="1" x14ac:dyDescent="0.25">
      <c r="B54" s="292"/>
      <c r="C54" s="61"/>
      <c r="D54" s="61" t="s">
        <v>36</v>
      </c>
      <c r="E54" s="197">
        <v>3</v>
      </c>
      <c r="F54" s="197">
        <v>1</v>
      </c>
      <c r="G54" s="87">
        <v>15</v>
      </c>
      <c r="H54" s="87">
        <v>45</v>
      </c>
      <c r="I54" s="96">
        <v>28</v>
      </c>
      <c r="J54" s="80">
        <v>10</v>
      </c>
      <c r="K54" s="80">
        <v>1</v>
      </c>
      <c r="L54" s="80">
        <v>3</v>
      </c>
      <c r="M54" s="68">
        <v>45</v>
      </c>
      <c r="N54" s="68">
        <v>1</v>
      </c>
      <c r="O54" s="68">
        <v>3</v>
      </c>
      <c r="P54" s="96">
        <v>21</v>
      </c>
      <c r="Q54" s="80">
        <v>8</v>
      </c>
      <c r="R54" s="80">
        <v>1</v>
      </c>
      <c r="S54" s="80">
        <v>3</v>
      </c>
      <c r="T54" s="68">
        <v>45</v>
      </c>
      <c r="U54" s="68">
        <v>1</v>
      </c>
      <c r="V54" s="68">
        <v>3</v>
      </c>
      <c r="W54" s="89">
        <v>12</v>
      </c>
      <c r="X54" s="68">
        <v>5</v>
      </c>
      <c r="Y54" s="68">
        <v>1</v>
      </c>
      <c r="Z54" s="68">
        <v>3</v>
      </c>
      <c r="AA54" s="154">
        <f t="shared" si="10"/>
        <v>30</v>
      </c>
      <c r="AB54" s="154">
        <v>1</v>
      </c>
      <c r="AC54" s="634">
        <v>2</v>
      </c>
      <c r="AD54" s="80"/>
      <c r="AE54" s="80" t="s">
        <v>130</v>
      </c>
      <c r="AF54" s="80"/>
      <c r="AG54" s="81"/>
      <c r="AH54" s="80"/>
      <c r="AI54" s="81"/>
      <c r="AJ54" s="80"/>
      <c r="AK54" s="81"/>
      <c r="AL54" s="96">
        <v>1</v>
      </c>
      <c r="AM54" s="97">
        <v>2</v>
      </c>
      <c r="AN54" s="80"/>
      <c r="AO54" s="81"/>
      <c r="AP54" s="19"/>
      <c r="AQ54" s="19"/>
      <c r="AR54" s="19"/>
      <c r="AS54" s="19"/>
      <c r="AT54" s="19"/>
      <c r="AU54" s="504"/>
      <c r="AV54" s="19"/>
      <c r="AW54" s="19"/>
      <c r="AX54" s="19"/>
      <c r="AY54" s="19"/>
      <c r="AZ54" s="27"/>
      <c r="BA54" s="22"/>
      <c r="BB54"/>
    </row>
    <row r="55" spans="2:54" ht="15.95" customHeight="1" x14ac:dyDescent="0.25">
      <c r="B55" s="292"/>
      <c r="C55" s="61"/>
      <c r="D55" s="61" t="s">
        <v>44</v>
      </c>
      <c r="E55" s="197">
        <v>3</v>
      </c>
      <c r="F55" s="197">
        <v>1</v>
      </c>
      <c r="G55" s="87">
        <v>9</v>
      </c>
      <c r="H55" s="87">
        <v>54</v>
      </c>
      <c r="I55" s="96">
        <v>46</v>
      </c>
      <c r="J55" s="80">
        <v>8</v>
      </c>
      <c r="K55" s="80">
        <v>1</v>
      </c>
      <c r="L55" s="80">
        <v>6</v>
      </c>
      <c r="M55" s="68">
        <v>54</v>
      </c>
      <c r="N55" s="68">
        <v>1</v>
      </c>
      <c r="O55" s="68">
        <v>6</v>
      </c>
      <c r="P55" s="96">
        <v>46</v>
      </c>
      <c r="Q55" s="80">
        <v>6</v>
      </c>
      <c r="R55" s="80">
        <v>1</v>
      </c>
      <c r="S55" s="80">
        <v>6</v>
      </c>
      <c r="T55" s="68">
        <v>54</v>
      </c>
      <c r="U55" s="68">
        <v>1</v>
      </c>
      <c r="V55" s="68">
        <v>6</v>
      </c>
      <c r="W55" s="89">
        <v>25</v>
      </c>
      <c r="X55" s="68">
        <v>1</v>
      </c>
      <c r="Y55" s="68">
        <v>1</v>
      </c>
      <c r="Z55" s="68">
        <v>3</v>
      </c>
      <c r="AA55" s="154">
        <f t="shared" si="10"/>
        <v>36</v>
      </c>
      <c r="AB55" s="154">
        <v>1</v>
      </c>
      <c r="AC55" s="634">
        <v>4</v>
      </c>
      <c r="AD55" s="80"/>
      <c r="AE55" s="80" t="s">
        <v>131</v>
      </c>
      <c r="AF55" s="80"/>
      <c r="AG55" s="81"/>
      <c r="AH55" s="80"/>
      <c r="AI55" s="81"/>
      <c r="AJ55" s="80"/>
      <c r="AK55" s="81"/>
      <c r="AL55" s="80"/>
      <c r="AM55" s="81"/>
      <c r="AN55" s="96">
        <v>1</v>
      </c>
      <c r="AO55" s="97">
        <v>4</v>
      </c>
      <c r="AP55" s="19"/>
      <c r="AQ55" s="19"/>
      <c r="AR55" s="19"/>
      <c r="AS55" s="19"/>
      <c r="AT55" s="19"/>
      <c r="AU55" s="504"/>
      <c r="AV55" s="19"/>
      <c r="AW55" s="19"/>
      <c r="AX55" s="19"/>
      <c r="AY55" s="19"/>
      <c r="AZ55" s="27"/>
      <c r="BA55" s="22"/>
      <c r="BB55"/>
    </row>
    <row r="56" spans="2:54" ht="15.95" customHeight="1" x14ac:dyDescent="0.25">
      <c r="B56" s="292"/>
      <c r="C56" s="61"/>
      <c r="D56" s="61" t="s">
        <v>45</v>
      </c>
      <c r="E56" s="197">
        <v>2</v>
      </c>
      <c r="F56" s="197">
        <v>2</v>
      </c>
      <c r="G56" s="87">
        <v>16</v>
      </c>
      <c r="H56" s="87">
        <v>60</v>
      </c>
      <c r="I56" s="96">
        <v>37</v>
      </c>
      <c r="J56" s="80">
        <v>0</v>
      </c>
      <c r="K56" s="80">
        <v>1</v>
      </c>
      <c r="L56" s="80">
        <v>3</v>
      </c>
      <c r="M56" s="68">
        <v>60</v>
      </c>
      <c r="N56" s="68">
        <v>1</v>
      </c>
      <c r="O56" s="68">
        <v>3</v>
      </c>
      <c r="P56" s="96">
        <v>39</v>
      </c>
      <c r="Q56" s="80">
        <v>1</v>
      </c>
      <c r="R56" s="80">
        <v>1</v>
      </c>
      <c r="S56" s="80">
        <v>3</v>
      </c>
      <c r="T56" s="68">
        <v>48</v>
      </c>
      <c r="U56" s="68">
        <v>1</v>
      </c>
      <c r="V56" s="68">
        <v>3</v>
      </c>
      <c r="W56" s="89">
        <v>25</v>
      </c>
      <c r="X56" s="68">
        <v>0</v>
      </c>
      <c r="Y56" s="68">
        <v>1</v>
      </c>
      <c r="Z56" s="68">
        <v>3</v>
      </c>
      <c r="AA56" s="154">
        <f t="shared" si="10"/>
        <v>32</v>
      </c>
      <c r="AB56" s="154">
        <v>1</v>
      </c>
      <c r="AC56" s="634">
        <v>2</v>
      </c>
      <c r="AD56" s="80"/>
      <c r="AE56" s="80" t="s">
        <v>131</v>
      </c>
      <c r="AF56" s="80"/>
      <c r="AG56" s="81"/>
      <c r="AH56" s="80"/>
      <c r="AI56" s="81"/>
      <c r="AJ56" s="80"/>
      <c r="AK56" s="81"/>
      <c r="AL56" s="80"/>
      <c r="AM56" s="81"/>
      <c r="AN56" s="96">
        <v>1</v>
      </c>
      <c r="AO56" s="97">
        <v>2</v>
      </c>
      <c r="AP56" s="19"/>
      <c r="AQ56" s="19"/>
      <c r="AR56" s="19"/>
      <c r="AS56" s="19"/>
      <c r="AT56" s="19"/>
      <c r="AU56" s="504"/>
      <c r="AV56" s="19"/>
      <c r="AW56" s="19"/>
      <c r="AX56" s="19"/>
      <c r="AY56" s="19"/>
      <c r="AZ56" s="27"/>
      <c r="BA56" s="22"/>
      <c r="BB56"/>
    </row>
    <row r="57" spans="2:54" ht="15.95" customHeight="1" x14ac:dyDescent="0.2">
      <c r="B57" s="290"/>
      <c r="C57" s="52"/>
      <c r="D57" s="53"/>
      <c r="E57" s="196"/>
      <c r="F57" s="196"/>
      <c r="G57" s="162"/>
      <c r="H57" s="53"/>
      <c r="I57" s="447"/>
      <c r="J57" s="433"/>
      <c r="K57" s="433"/>
      <c r="L57" s="433"/>
      <c r="M57" s="53"/>
      <c r="N57" s="53"/>
      <c r="O57" s="53"/>
      <c r="P57" s="447"/>
      <c r="Q57" s="433"/>
      <c r="R57" s="433"/>
      <c r="S57" s="433"/>
      <c r="T57" s="433"/>
      <c r="U57" s="433"/>
      <c r="V57" s="433"/>
      <c r="W57" s="447"/>
      <c r="X57" s="447"/>
      <c r="Y57" s="447"/>
      <c r="Z57" s="447"/>
      <c r="AA57" s="606"/>
      <c r="AB57" s="606"/>
      <c r="AC57" s="606"/>
      <c r="AD57" s="304"/>
      <c r="AE57" s="304"/>
      <c r="AF57" s="54"/>
      <c r="AG57" s="54"/>
      <c r="AH57" s="53"/>
      <c r="AI57" s="196"/>
      <c r="AJ57" s="53"/>
      <c r="AK57" s="53"/>
      <c r="AL57" s="53"/>
      <c r="AM57" s="53"/>
      <c r="AN57" s="53"/>
      <c r="AO57" s="319"/>
      <c r="AP57" s="137"/>
      <c r="AQ57" s="19"/>
      <c r="AR57" s="19"/>
      <c r="AS57" s="19"/>
      <c r="AT57" s="19"/>
      <c r="AU57" s="504"/>
      <c r="AV57" s="19"/>
      <c r="AW57" s="19"/>
      <c r="AX57" s="19"/>
      <c r="AY57" s="19"/>
      <c r="AZ57" s="27"/>
      <c r="BA57" s="22"/>
      <c r="BB57"/>
    </row>
    <row r="58" spans="2:54" ht="15.95" customHeight="1" x14ac:dyDescent="0.25">
      <c r="B58" s="289">
        <v>5</v>
      </c>
      <c r="C58" s="46">
        <v>1</v>
      </c>
      <c r="D58" s="46" t="s">
        <v>46</v>
      </c>
      <c r="E58" s="98">
        <v>2</v>
      </c>
      <c r="F58" s="98">
        <v>2</v>
      </c>
      <c r="G58" s="472">
        <v>20</v>
      </c>
      <c r="H58" s="180">
        <v>100</v>
      </c>
      <c r="I58" s="108">
        <v>76</v>
      </c>
      <c r="J58" s="76">
        <v>8</v>
      </c>
      <c r="K58" s="76">
        <v>2</v>
      </c>
      <c r="L58" s="76">
        <v>5</v>
      </c>
      <c r="M58" s="98">
        <v>90</v>
      </c>
      <c r="N58" s="98">
        <v>2</v>
      </c>
      <c r="O58" s="98">
        <v>5</v>
      </c>
      <c r="P58" s="108">
        <v>76</v>
      </c>
      <c r="Q58" s="76">
        <v>7</v>
      </c>
      <c r="R58" s="76">
        <v>2</v>
      </c>
      <c r="S58" s="76">
        <v>5</v>
      </c>
      <c r="T58" s="98">
        <v>90</v>
      </c>
      <c r="U58" s="98">
        <v>2</v>
      </c>
      <c r="V58" s="98">
        <v>5</v>
      </c>
      <c r="W58" s="108">
        <v>98</v>
      </c>
      <c r="X58" s="76">
        <v>3</v>
      </c>
      <c r="Y58" s="76">
        <v>2</v>
      </c>
      <c r="Z58" s="76">
        <v>5</v>
      </c>
      <c r="AA58" s="154">
        <f t="shared" si="10"/>
        <v>120</v>
      </c>
      <c r="AB58" s="491">
        <v>2</v>
      </c>
      <c r="AC58" s="494">
        <v>6</v>
      </c>
      <c r="AD58" s="98" t="s">
        <v>132</v>
      </c>
      <c r="AE58" s="98" t="s">
        <v>133</v>
      </c>
      <c r="AF58" s="98"/>
      <c r="AG58" s="99"/>
      <c r="AH58" s="89">
        <v>2</v>
      </c>
      <c r="AI58" s="90">
        <v>6</v>
      </c>
      <c r="AJ58" s="98"/>
      <c r="AK58" s="99"/>
      <c r="AL58" s="98"/>
      <c r="AM58" s="99"/>
      <c r="AN58" s="98"/>
      <c r="AO58" s="99"/>
      <c r="AP58" s="17"/>
      <c r="AQ58" s="17"/>
      <c r="AR58" s="17"/>
      <c r="AS58" s="17"/>
      <c r="AT58" s="17"/>
      <c r="AU58" s="504"/>
      <c r="AV58" s="17"/>
      <c r="AW58" s="17"/>
      <c r="AX58" s="17"/>
      <c r="AY58" s="17"/>
      <c r="AZ58" s="27"/>
      <c r="BA58" s="22"/>
      <c r="BB58"/>
    </row>
    <row r="59" spans="2:54" ht="15.95" customHeight="1" x14ac:dyDescent="0.25">
      <c r="B59" s="289"/>
      <c r="C59" s="46"/>
      <c r="D59" s="46" t="s">
        <v>41</v>
      </c>
      <c r="E59" s="98">
        <v>3</v>
      </c>
      <c r="F59" s="98">
        <v>1</v>
      </c>
      <c r="G59" s="87">
        <v>15</v>
      </c>
      <c r="H59" s="180">
        <v>105</v>
      </c>
      <c r="I59" s="108">
        <v>79</v>
      </c>
      <c r="J59" s="76">
        <v>7</v>
      </c>
      <c r="K59" s="76">
        <v>2</v>
      </c>
      <c r="L59" s="76">
        <v>7</v>
      </c>
      <c r="M59" s="98">
        <v>90</v>
      </c>
      <c r="N59" s="98">
        <v>2</v>
      </c>
      <c r="O59" s="98">
        <v>6</v>
      </c>
      <c r="P59" s="108">
        <v>76</v>
      </c>
      <c r="Q59" s="76">
        <v>8</v>
      </c>
      <c r="R59" s="76">
        <v>2</v>
      </c>
      <c r="S59" s="76">
        <v>6</v>
      </c>
      <c r="T59" s="98">
        <f>V59*G59</f>
        <v>90</v>
      </c>
      <c r="U59" s="98">
        <v>2</v>
      </c>
      <c r="V59" s="98">
        <v>6</v>
      </c>
      <c r="W59" s="108">
        <v>95</v>
      </c>
      <c r="X59" s="76">
        <v>11</v>
      </c>
      <c r="Y59" s="76">
        <v>2</v>
      </c>
      <c r="Z59" s="76">
        <v>6</v>
      </c>
      <c r="AA59" s="154">
        <f t="shared" si="10"/>
        <v>105</v>
      </c>
      <c r="AB59" s="491">
        <v>2</v>
      </c>
      <c r="AC59" s="494">
        <v>7</v>
      </c>
      <c r="AD59" s="98" t="s">
        <v>132</v>
      </c>
      <c r="AE59" s="98" t="s">
        <v>133</v>
      </c>
      <c r="AF59" s="98"/>
      <c r="AG59" s="99"/>
      <c r="AH59" s="89">
        <v>2</v>
      </c>
      <c r="AI59" s="90">
        <v>7</v>
      </c>
      <c r="AJ59" s="98"/>
      <c r="AK59" s="99"/>
      <c r="AL59" s="98"/>
      <c r="AM59" s="99"/>
      <c r="AN59" s="98"/>
      <c r="AO59" s="99"/>
      <c r="AP59" s="17"/>
      <c r="AQ59" s="17"/>
      <c r="AR59" s="17"/>
      <c r="AS59" s="17"/>
      <c r="AT59" s="17"/>
      <c r="AU59" s="504"/>
      <c r="AV59" s="17"/>
      <c r="AW59" s="17"/>
      <c r="AX59" s="17"/>
      <c r="AY59" s="17"/>
      <c r="AZ59" s="27"/>
      <c r="BA59" s="22"/>
      <c r="BB59"/>
    </row>
    <row r="60" spans="2:54" ht="15.95" customHeight="1" x14ac:dyDescent="0.25">
      <c r="B60" s="289"/>
      <c r="C60" s="46"/>
      <c r="D60" s="46" t="s">
        <v>172</v>
      </c>
      <c r="E60" s="98">
        <v>3</v>
      </c>
      <c r="F60" s="98">
        <v>1</v>
      </c>
      <c r="G60" s="87">
        <v>16</v>
      </c>
      <c r="H60" s="180">
        <v>100</v>
      </c>
      <c r="I60" s="108">
        <v>77</v>
      </c>
      <c r="J60" s="76">
        <v>0</v>
      </c>
      <c r="K60" s="76">
        <v>2</v>
      </c>
      <c r="L60" s="76">
        <v>5</v>
      </c>
      <c r="M60" s="98">
        <v>90</v>
      </c>
      <c r="N60" s="98">
        <v>2</v>
      </c>
      <c r="O60" s="98">
        <v>5</v>
      </c>
      <c r="P60" s="108">
        <v>70</v>
      </c>
      <c r="Q60" s="76">
        <v>5</v>
      </c>
      <c r="R60" s="76">
        <v>2</v>
      </c>
      <c r="S60" s="76">
        <v>5</v>
      </c>
      <c r="T60" s="98">
        <v>80</v>
      </c>
      <c r="U60" s="98">
        <v>2</v>
      </c>
      <c r="V60" s="98">
        <v>5</v>
      </c>
      <c r="W60" s="210">
        <v>97</v>
      </c>
      <c r="X60" s="76">
        <v>11</v>
      </c>
      <c r="Y60" s="76">
        <v>2</v>
      </c>
      <c r="Z60" s="210">
        <v>6</v>
      </c>
      <c r="AA60" s="154">
        <f t="shared" si="10"/>
        <v>112</v>
      </c>
      <c r="AB60" s="491">
        <v>2</v>
      </c>
      <c r="AC60" s="494">
        <v>7</v>
      </c>
      <c r="AD60" s="166" t="s">
        <v>132</v>
      </c>
      <c r="AE60" s="166" t="s">
        <v>133</v>
      </c>
      <c r="AF60" s="98"/>
      <c r="AG60" s="99"/>
      <c r="AH60" s="164">
        <v>2</v>
      </c>
      <c r="AI60" s="165">
        <v>7</v>
      </c>
      <c r="AJ60" s="98"/>
      <c r="AK60" s="99"/>
      <c r="AL60" s="98"/>
      <c r="AM60" s="99"/>
      <c r="AN60" s="98"/>
      <c r="AO60" s="99"/>
      <c r="AP60" s="17"/>
      <c r="AQ60" s="17"/>
      <c r="AR60" s="17"/>
      <c r="AS60" s="17"/>
      <c r="AT60" s="17"/>
      <c r="AU60" s="504"/>
      <c r="AV60" s="17"/>
      <c r="AW60" s="17"/>
      <c r="AX60" s="17"/>
      <c r="AY60" s="17"/>
      <c r="AZ60" s="27"/>
      <c r="BA60" s="22"/>
      <c r="BB60"/>
    </row>
    <row r="61" spans="2:54" ht="15.95" customHeight="1" x14ac:dyDescent="0.25">
      <c r="B61" s="289"/>
      <c r="C61" s="46"/>
      <c r="D61" s="46" t="s">
        <v>47</v>
      </c>
      <c r="E61" s="98">
        <v>3</v>
      </c>
      <c r="F61" s="98">
        <v>1</v>
      </c>
      <c r="G61" s="472">
        <v>20</v>
      </c>
      <c r="H61" s="180">
        <v>120</v>
      </c>
      <c r="I61" s="108">
        <v>71</v>
      </c>
      <c r="J61" s="76">
        <v>0</v>
      </c>
      <c r="K61" s="76">
        <v>2</v>
      </c>
      <c r="L61" s="76">
        <v>6</v>
      </c>
      <c r="M61" s="98">
        <v>90</v>
      </c>
      <c r="N61" s="98">
        <v>2</v>
      </c>
      <c r="O61" s="98">
        <v>5</v>
      </c>
      <c r="P61" s="108">
        <v>65</v>
      </c>
      <c r="Q61" s="76">
        <v>0</v>
      </c>
      <c r="R61" s="76">
        <v>2</v>
      </c>
      <c r="S61" s="76">
        <v>5</v>
      </c>
      <c r="T61" s="98">
        <v>90</v>
      </c>
      <c r="U61" s="98">
        <v>2</v>
      </c>
      <c r="V61" s="98">
        <v>5</v>
      </c>
      <c r="W61" s="108">
        <v>95</v>
      </c>
      <c r="X61" s="76">
        <v>0</v>
      </c>
      <c r="Y61" s="76">
        <v>2</v>
      </c>
      <c r="Z61" s="76">
        <v>5</v>
      </c>
      <c r="AA61" s="154">
        <f t="shared" si="10"/>
        <v>100</v>
      </c>
      <c r="AB61" s="491">
        <v>2</v>
      </c>
      <c r="AC61" s="491">
        <v>5</v>
      </c>
      <c r="AD61" s="98" t="s">
        <v>132</v>
      </c>
      <c r="AE61" s="98" t="s">
        <v>133</v>
      </c>
      <c r="AF61" s="98"/>
      <c r="AG61" s="99"/>
      <c r="AH61" s="89">
        <v>2</v>
      </c>
      <c r="AI61" s="90">
        <v>5</v>
      </c>
      <c r="AJ61" s="98"/>
      <c r="AK61" s="99"/>
      <c r="AL61" s="98"/>
      <c r="AM61" s="99"/>
      <c r="AN61" s="98"/>
      <c r="AO61" s="99"/>
      <c r="AP61" s="17"/>
      <c r="AQ61" s="17"/>
      <c r="AR61" s="17"/>
      <c r="AS61" s="17"/>
      <c r="AT61" s="17"/>
      <c r="AU61" s="504"/>
      <c r="AV61" s="17"/>
      <c r="AW61" s="17"/>
      <c r="AX61" s="17"/>
      <c r="AY61" s="17"/>
      <c r="AZ61" s="27"/>
      <c r="BA61" s="22"/>
      <c r="BB61"/>
    </row>
    <row r="62" spans="2:54" ht="15.95" customHeight="1" x14ac:dyDescent="0.25">
      <c r="B62" s="289"/>
      <c r="C62" s="46"/>
      <c r="D62" s="46" t="s">
        <v>48</v>
      </c>
      <c r="E62" s="98">
        <v>2</v>
      </c>
      <c r="F62" s="98">
        <v>2</v>
      </c>
      <c r="G62" s="472">
        <v>20</v>
      </c>
      <c r="H62" s="180">
        <v>120</v>
      </c>
      <c r="I62" s="108">
        <v>92</v>
      </c>
      <c r="J62" s="76">
        <v>9</v>
      </c>
      <c r="K62" s="76">
        <v>2</v>
      </c>
      <c r="L62" s="76">
        <v>6</v>
      </c>
      <c r="M62" s="98">
        <v>110</v>
      </c>
      <c r="N62" s="98">
        <v>2</v>
      </c>
      <c r="O62" s="98">
        <v>6</v>
      </c>
      <c r="P62" s="108">
        <v>72</v>
      </c>
      <c r="Q62" s="76">
        <v>2</v>
      </c>
      <c r="R62" s="76">
        <v>2</v>
      </c>
      <c r="S62" s="76">
        <v>5</v>
      </c>
      <c r="T62" s="98">
        <v>90</v>
      </c>
      <c r="U62" s="98">
        <v>2</v>
      </c>
      <c r="V62" s="245">
        <v>5</v>
      </c>
      <c r="W62" s="108">
        <v>94</v>
      </c>
      <c r="X62" s="76">
        <v>2</v>
      </c>
      <c r="Y62" s="76">
        <v>1</v>
      </c>
      <c r="Z62" s="76">
        <v>5</v>
      </c>
      <c r="AA62" s="154">
        <f t="shared" si="10"/>
        <v>100</v>
      </c>
      <c r="AB62" s="491">
        <v>2</v>
      </c>
      <c r="AC62" s="491">
        <v>5</v>
      </c>
      <c r="AD62" s="98" t="s">
        <v>132</v>
      </c>
      <c r="AE62" s="98" t="s">
        <v>133</v>
      </c>
      <c r="AF62" s="98"/>
      <c r="AG62" s="99"/>
      <c r="AH62" s="89">
        <v>2</v>
      </c>
      <c r="AI62" s="90">
        <v>5</v>
      </c>
      <c r="AJ62" s="98"/>
      <c r="AK62" s="99"/>
      <c r="AL62" s="98"/>
      <c r="AM62" s="99"/>
      <c r="AN62" s="98"/>
      <c r="AO62" s="99"/>
      <c r="AP62" s="17"/>
      <c r="AQ62" s="17"/>
      <c r="AR62" s="17"/>
      <c r="AS62" s="17"/>
      <c r="AT62" s="17"/>
      <c r="AU62" s="504"/>
      <c r="AV62" s="17"/>
      <c r="AW62" s="17"/>
      <c r="AX62" s="17"/>
      <c r="AY62" s="17"/>
      <c r="AZ62" s="27"/>
      <c r="BA62" s="22"/>
      <c r="BB62"/>
    </row>
    <row r="63" spans="2:54" ht="15.95" customHeight="1" x14ac:dyDescent="0.25">
      <c r="B63" s="289"/>
      <c r="C63" s="46"/>
      <c r="D63" s="46" t="s">
        <v>49</v>
      </c>
      <c r="E63" s="98">
        <v>2</v>
      </c>
      <c r="F63" s="98">
        <v>2</v>
      </c>
      <c r="G63" s="472">
        <v>20</v>
      </c>
      <c r="H63" s="529">
        <v>120</v>
      </c>
      <c r="I63" s="74">
        <v>97</v>
      </c>
      <c r="J63" s="93">
        <v>9</v>
      </c>
      <c r="K63" s="93">
        <v>2</v>
      </c>
      <c r="L63" s="93">
        <v>6</v>
      </c>
      <c r="M63" s="141">
        <v>120</v>
      </c>
      <c r="N63" s="141">
        <v>2</v>
      </c>
      <c r="O63" s="141">
        <v>6</v>
      </c>
      <c r="P63" s="74">
        <v>100</v>
      </c>
      <c r="Q63" s="93">
        <v>9</v>
      </c>
      <c r="R63" s="93">
        <v>2</v>
      </c>
      <c r="S63" s="93">
        <v>6</v>
      </c>
      <c r="T63" s="141">
        <f>V63*G63</f>
        <v>120</v>
      </c>
      <c r="U63" s="141">
        <v>2</v>
      </c>
      <c r="V63" s="141">
        <v>6</v>
      </c>
      <c r="W63" s="74">
        <v>113</v>
      </c>
      <c r="X63" s="93">
        <v>9</v>
      </c>
      <c r="Y63" s="93">
        <v>2</v>
      </c>
      <c r="Z63" s="93">
        <v>6</v>
      </c>
      <c r="AA63" s="489">
        <f t="shared" si="10"/>
        <v>120</v>
      </c>
      <c r="AB63" s="489">
        <v>2</v>
      </c>
      <c r="AC63" s="489">
        <v>6</v>
      </c>
      <c r="AD63" s="141" t="s">
        <v>274</v>
      </c>
      <c r="AE63" s="141" t="s">
        <v>275</v>
      </c>
      <c r="AF63" s="62">
        <f>AJ63+AL63+AN63</f>
        <v>2</v>
      </c>
      <c r="AG63" s="63">
        <f>AI63+AK63+AM63+AO63</f>
        <v>6</v>
      </c>
      <c r="AH63" s="64"/>
      <c r="AI63" s="65"/>
      <c r="AJ63" s="66">
        <v>1</v>
      </c>
      <c r="AK63" s="67">
        <v>4</v>
      </c>
      <c r="AL63" s="66">
        <v>0.5</v>
      </c>
      <c r="AM63" s="67">
        <v>1</v>
      </c>
      <c r="AN63" s="66">
        <v>0.5</v>
      </c>
      <c r="AO63" s="67">
        <v>1</v>
      </c>
      <c r="AP63" s="17"/>
      <c r="AQ63" s="17"/>
      <c r="AR63" s="17"/>
      <c r="AS63" s="17"/>
      <c r="AT63" s="17"/>
      <c r="AU63" s="504"/>
      <c r="AV63" s="17"/>
      <c r="AW63" s="17"/>
      <c r="AX63" s="17"/>
      <c r="AY63" s="17"/>
      <c r="AZ63" s="27"/>
      <c r="BA63" s="22"/>
      <c r="BB63"/>
    </row>
    <row r="64" spans="2:54" ht="15.95" customHeight="1" x14ac:dyDescent="0.25">
      <c r="B64" s="289"/>
      <c r="C64" s="46"/>
      <c r="D64" s="46" t="s">
        <v>50</v>
      </c>
      <c r="E64" s="98">
        <v>3.5</v>
      </c>
      <c r="F64" s="98">
        <v>0.5</v>
      </c>
      <c r="G64" s="472">
        <v>20</v>
      </c>
      <c r="H64" s="180">
        <v>140</v>
      </c>
      <c r="I64" s="108">
        <v>124</v>
      </c>
      <c r="J64" s="76">
        <v>42</v>
      </c>
      <c r="K64" s="76">
        <v>2</v>
      </c>
      <c r="L64" s="76">
        <v>7</v>
      </c>
      <c r="M64" s="98">
        <v>140</v>
      </c>
      <c r="N64" s="98">
        <v>2</v>
      </c>
      <c r="O64" s="98">
        <v>7</v>
      </c>
      <c r="P64" s="108">
        <v>129</v>
      </c>
      <c r="Q64" s="76">
        <v>71</v>
      </c>
      <c r="R64" s="76">
        <v>2</v>
      </c>
      <c r="S64" s="76">
        <v>7</v>
      </c>
      <c r="T64" s="98">
        <f>V64*G64</f>
        <v>140</v>
      </c>
      <c r="U64" s="98">
        <v>2</v>
      </c>
      <c r="V64" s="98">
        <v>7</v>
      </c>
      <c r="W64" s="108">
        <v>118</v>
      </c>
      <c r="X64" s="76">
        <v>68</v>
      </c>
      <c r="Y64" s="76">
        <v>2</v>
      </c>
      <c r="Z64" s="76">
        <v>7</v>
      </c>
      <c r="AA64" s="154">
        <f t="shared" si="10"/>
        <v>140</v>
      </c>
      <c r="AB64" s="491">
        <v>2</v>
      </c>
      <c r="AC64" s="491">
        <v>7</v>
      </c>
      <c r="AD64" s="98" t="s">
        <v>122</v>
      </c>
      <c r="AE64" s="98" t="s">
        <v>123</v>
      </c>
      <c r="AF64" s="98"/>
      <c r="AG64" s="99"/>
      <c r="AH64" s="98"/>
      <c r="AI64" s="99"/>
      <c r="AJ64" s="100">
        <v>2</v>
      </c>
      <c r="AK64" s="101">
        <v>7</v>
      </c>
      <c r="AL64" s="98"/>
      <c r="AM64" s="99"/>
      <c r="AN64" s="98"/>
      <c r="AO64" s="99"/>
      <c r="AP64" s="17"/>
      <c r="AQ64" s="17"/>
      <c r="AR64" s="17"/>
      <c r="AS64" s="17"/>
      <c r="AT64" s="17"/>
      <c r="AU64" s="504"/>
      <c r="AV64" s="17"/>
      <c r="AW64" s="17"/>
      <c r="AX64" s="17"/>
      <c r="AY64" s="17"/>
      <c r="AZ64" s="27"/>
      <c r="BA64" s="22"/>
      <c r="BB64"/>
    </row>
    <row r="65" spans="2:54" ht="15.95" customHeight="1" x14ac:dyDescent="0.25">
      <c r="B65" s="289"/>
      <c r="C65" s="46"/>
      <c r="D65" s="46" t="s">
        <v>51</v>
      </c>
      <c r="E65" s="98">
        <v>2</v>
      </c>
      <c r="F65" s="98">
        <v>2</v>
      </c>
      <c r="G65" s="87">
        <v>15</v>
      </c>
      <c r="H65" s="180">
        <v>105</v>
      </c>
      <c r="I65" s="108">
        <v>119</v>
      </c>
      <c r="J65" s="76">
        <v>26</v>
      </c>
      <c r="K65" s="76">
        <v>2</v>
      </c>
      <c r="L65" s="76">
        <v>7</v>
      </c>
      <c r="M65" s="98">
        <v>120</v>
      </c>
      <c r="N65" s="98">
        <v>2</v>
      </c>
      <c r="O65" s="98">
        <v>8</v>
      </c>
      <c r="P65" s="108">
        <v>92</v>
      </c>
      <c r="Q65" s="76">
        <v>20</v>
      </c>
      <c r="R65" s="76">
        <v>2</v>
      </c>
      <c r="S65" s="76">
        <v>8</v>
      </c>
      <c r="T65" s="98">
        <v>105</v>
      </c>
      <c r="U65" s="98">
        <v>2</v>
      </c>
      <c r="V65" s="245">
        <v>7</v>
      </c>
      <c r="W65" s="108">
        <v>87</v>
      </c>
      <c r="X65" s="76">
        <v>21</v>
      </c>
      <c r="Y65" s="76">
        <v>2</v>
      </c>
      <c r="Z65" s="76">
        <v>7</v>
      </c>
      <c r="AA65" s="154">
        <f t="shared" si="10"/>
        <v>105</v>
      </c>
      <c r="AB65" s="491">
        <v>2</v>
      </c>
      <c r="AC65" s="491">
        <v>7</v>
      </c>
      <c r="AD65" s="98" t="s">
        <v>122</v>
      </c>
      <c r="AE65" s="98" t="s">
        <v>123</v>
      </c>
      <c r="AF65" s="98"/>
      <c r="AG65" s="99"/>
      <c r="AH65" s="98"/>
      <c r="AI65" s="99"/>
      <c r="AJ65" s="100">
        <v>2</v>
      </c>
      <c r="AK65" s="101">
        <v>7</v>
      </c>
      <c r="AL65" s="98"/>
      <c r="AM65" s="99"/>
      <c r="AN65" s="98"/>
      <c r="AO65" s="99"/>
      <c r="AP65" s="17"/>
      <c r="AQ65" s="17"/>
      <c r="AR65" s="17"/>
      <c r="AS65" s="17"/>
      <c r="AT65" s="17"/>
      <c r="AU65" s="504"/>
      <c r="AV65" s="17"/>
      <c r="AW65" s="17"/>
      <c r="AX65" s="17"/>
      <c r="AY65" s="17"/>
      <c r="AZ65" s="27"/>
      <c r="BA65" s="22"/>
      <c r="BB65"/>
    </row>
    <row r="66" spans="2:54" ht="15.95" customHeight="1" x14ac:dyDescent="0.25">
      <c r="B66" s="289"/>
      <c r="C66" s="46"/>
      <c r="D66" s="46" t="s">
        <v>53</v>
      </c>
      <c r="E66" s="98">
        <v>2</v>
      </c>
      <c r="F66" s="98">
        <v>2</v>
      </c>
      <c r="G66" s="472">
        <v>20</v>
      </c>
      <c r="H66" s="180">
        <v>100</v>
      </c>
      <c r="I66" s="108">
        <v>97</v>
      </c>
      <c r="J66" s="76">
        <v>21</v>
      </c>
      <c r="K66" s="76">
        <v>2</v>
      </c>
      <c r="L66" s="76">
        <v>5</v>
      </c>
      <c r="M66" s="98">
        <v>120</v>
      </c>
      <c r="N66" s="98">
        <v>2</v>
      </c>
      <c r="O66" s="98">
        <v>6</v>
      </c>
      <c r="P66" s="108">
        <v>73</v>
      </c>
      <c r="Q66" s="76">
        <v>17</v>
      </c>
      <c r="R66" s="76">
        <v>2</v>
      </c>
      <c r="S66" s="76">
        <v>6</v>
      </c>
      <c r="T66" s="98">
        <v>100</v>
      </c>
      <c r="U66" s="98">
        <v>2</v>
      </c>
      <c r="V66" s="245">
        <v>5</v>
      </c>
      <c r="W66" s="108">
        <v>63</v>
      </c>
      <c r="X66" s="76">
        <v>14</v>
      </c>
      <c r="Y66" s="76">
        <v>2</v>
      </c>
      <c r="Z66" s="76">
        <v>5</v>
      </c>
      <c r="AA66" s="154">
        <f t="shared" si="10"/>
        <v>80</v>
      </c>
      <c r="AB66" s="491">
        <v>2</v>
      </c>
      <c r="AC66" s="635">
        <v>4</v>
      </c>
      <c r="AD66" s="98" t="s">
        <v>122</v>
      </c>
      <c r="AE66" s="98" t="s">
        <v>123</v>
      </c>
      <c r="AF66" s="98"/>
      <c r="AG66" s="99"/>
      <c r="AH66" s="98"/>
      <c r="AI66" s="99"/>
      <c r="AJ66" s="100">
        <v>2</v>
      </c>
      <c r="AK66" s="101">
        <v>4</v>
      </c>
      <c r="AL66" s="98"/>
      <c r="AM66" s="99"/>
      <c r="AN66" s="98"/>
      <c r="AO66" s="99"/>
      <c r="AP66" s="17"/>
      <c r="AQ66" s="17"/>
      <c r="AR66" s="17"/>
      <c r="AS66" s="17"/>
      <c r="AT66" s="17"/>
      <c r="AU66" s="504"/>
      <c r="AV66" s="17"/>
      <c r="AW66" s="17"/>
      <c r="AX66" s="17"/>
      <c r="AY66" s="17"/>
      <c r="AZ66" s="27"/>
      <c r="BA66" s="22"/>
      <c r="BB66"/>
    </row>
    <row r="67" spans="2:54" ht="15.95" customHeight="1" x14ac:dyDescent="0.25">
      <c r="B67" s="289"/>
      <c r="C67" s="46"/>
      <c r="D67" s="46" t="s">
        <v>52</v>
      </c>
      <c r="E67" s="98">
        <v>3</v>
      </c>
      <c r="F67" s="98">
        <v>1</v>
      </c>
      <c r="G67" s="472">
        <v>20</v>
      </c>
      <c r="H67" s="180">
        <v>100</v>
      </c>
      <c r="I67" s="108">
        <v>152</v>
      </c>
      <c r="J67" s="76">
        <v>26</v>
      </c>
      <c r="K67" s="76">
        <v>2</v>
      </c>
      <c r="L67" s="76">
        <v>5</v>
      </c>
      <c r="M67" s="98">
        <v>140</v>
      </c>
      <c r="N67" s="98">
        <v>2</v>
      </c>
      <c r="O67" s="98">
        <v>7</v>
      </c>
      <c r="P67" s="108">
        <v>121</v>
      </c>
      <c r="Q67" s="76">
        <v>39</v>
      </c>
      <c r="R67" s="76">
        <v>2</v>
      </c>
      <c r="S67" s="76">
        <v>7</v>
      </c>
      <c r="T67" s="98">
        <f t="shared" ref="T67:T75" si="11">V67*G67</f>
        <v>140</v>
      </c>
      <c r="U67" s="98">
        <v>2</v>
      </c>
      <c r="V67" s="98">
        <v>7</v>
      </c>
      <c r="W67" s="108">
        <v>89</v>
      </c>
      <c r="X67" s="76">
        <v>22</v>
      </c>
      <c r="Y67" s="76">
        <v>2</v>
      </c>
      <c r="Z67" s="76">
        <v>7</v>
      </c>
      <c r="AA67" s="154">
        <f t="shared" si="10"/>
        <v>120</v>
      </c>
      <c r="AB67" s="491">
        <v>2</v>
      </c>
      <c r="AC67" s="635">
        <v>6</v>
      </c>
      <c r="AD67" s="98" t="s">
        <v>122</v>
      </c>
      <c r="AE67" s="98" t="s">
        <v>123</v>
      </c>
      <c r="AF67" s="98"/>
      <c r="AG67" s="99"/>
      <c r="AH67" s="98"/>
      <c r="AI67" s="99"/>
      <c r="AJ67" s="100">
        <v>2</v>
      </c>
      <c r="AK67" s="101">
        <v>6</v>
      </c>
      <c r="AL67" s="98"/>
      <c r="AM67" s="99"/>
      <c r="AN67" s="98"/>
      <c r="AO67" s="99"/>
      <c r="AP67" s="17"/>
      <c r="AQ67" s="17"/>
      <c r="AR67" s="17"/>
      <c r="AS67" s="17"/>
      <c r="AT67" s="17"/>
      <c r="AU67" s="504"/>
      <c r="AV67" s="17"/>
      <c r="AW67" s="17"/>
      <c r="AX67" s="17"/>
      <c r="AY67" s="17"/>
      <c r="AZ67" s="27"/>
      <c r="BA67" s="22"/>
      <c r="BB67"/>
    </row>
    <row r="68" spans="2:54" ht="15.95" customHeight="1" x14ac:dyDescent="0.25">
      <c r="B68" s="289"/>
      <c r="C68" s="46"/>
      <c r="D68" s="46" t="s">
        <v>54</v>
      </c>
      <c r="E68" s="98">
        <v>2</v>
      </c>
      <c r="F68" s="98">
        <v>2</v>
      </c>
      <c r="G68" s="87">
        <v>15</v>
      </c>
      <c r="H68" s="180">
        <v>30</v>
      </c>
      <c r="I68" s="108">
        <v>25</v>
      </c>
      <c r="J68" s="76">
        <v>0</v>
      </c>
      <c r="K68" s="76">
        <v>1</v>
      </c>
      <c r="L68" s="76">
        <v>2</v>
      </c>
      <c r="M68" s="98">
        <v>30</v>
      </c>
      <c r="N68" s="98">
        <v>1</v>
      </c>
      <c r="O68" s="98">
        <v>2</v>
      </c>
      <c r="P68" s="108">
        <v>12</v>
      </c>
      <c r="Q68" s="76">
        <v>3</v>
      </c>
      <c r="R68" s="76">
        <v>1</v>
      </c>
      <c r="S68" s="76">
        <v>2</v>
      </c>
      <c r="T68" s="98">
        <f t="shared" si="11"/>
        <v>30</v>
      </c>
      <c r="U68" s="98">
        <v>1</v>
      </c>
      <c r="V68" s="98">
        <v>2</v>
      </c>
      <c r="W68" s="108">
        <v>11</v>
      </c>
      <c r="X68" s="76">
        <v>0</v>
      </c>
      <c r="Y68" s="76">
        <v>1</v>
      </c>
      <c r="Z68" s="502">
        <v>1</v>
      </c>
      <c r="AA68" s="154">
        <f t="shared" si="10"/>
        <v>15</v>
      </c>
      <c r="AB68" s="491">
        <v>1</v>
      </c>
      <c r="AC68" s="635">
        <v>1</v>
      </c>
      <c r="AD68" s="98"/>
      <c r="AE68" s="98" t="s">
        <v>134</v>
      </c>
      <c r="AF68" s="98"/>
      <c r="AG68" s="99"/>
      <c r="AH68" s="98"/>
      <c r="AI68" s="99"/>
      <c r="AJ68" s="98"/>
      <c r="AK68" s="99"/>
      <c r="AL68" s="100">
        <v>1</v>
      </c>
      <c r="AM68" s="101">
        <v>1</v>
      </c>
      <c r="AN68" s="98"/>
      <c r="AO68" s="99"/>
      <c r="AP68" s="17"/>
      <c r="AQ68" s="17"/>
      <c r="AR68" s="17"/>
      <c r="AS68" s="17"/>
      <c r="AT68" s="17"/>
      <c r="AU68" s="504"/>
      <c r="AV68" s="17"/>
      <c r="AW68" s="17"/>
      <c r="AX68" s="17"/>
      <c r="AY68" s="17"/>
      <c r="AZ68" s="27"/>
      <c r="BA68" s="22"/>
      <c r="BB68"/>
    </row>
    <row r="69" spans="2:54" ht="15.95" customHeight="1" x14ac:dyDescent="0.25">
      <c r="B69" s="289"/>
      <c r="C69" s="46"/>
      <c r="D69" s="46" t="s">
        <v>55</v>
      </c>
      <c r="E69" s="98">
        <v>3</v>
      </c>
      <c r="F69" s="98">
        <v>1</v>
      </c>
      <c r="G69" s="87">
        <v>15</v>
      </c>
      <c r="H69" s="180">
        <v>30</v>
      </c>
      <c r="I69" s="108">
        <v>26</v>
      </c>
      <c r="J69" s="76">
        <v>10</v>
      </c>
      <c r="K69" s="76">
        <v>1</v>
      </c>
      <c r="L69" s="76">
        <v>2</v>
      </c>
      <c r="M69" s="98">
        <v>30</v>
      </c>
      <c r="N69" s="98">
        <v>1</v>
      </c>
      <c r="O69" s="98">
        <v>2</v>
      </c>
      <c r="P69" s="108">
        <v>15</v>
      </c>
      <c r="Q69" s="76">
        <v>3</v>
      </c>
      <c r="R69" s="76">
        <v>1</v>
      </c>
      <c r="S69" s="76">
        <v>2</v>
      </c>
      <c r="T69" s="98">
        <f t="shared" si="11"/>
        <v>30</v>
      </c>
      <c r="U69" s="98">
        <v>1</v>
      </c>
      <c r="V69" s="98">
        <v>2</v>
      </c>
      <c r="W69" s="108">
        <v>13</v>
      </c>
      <c r="X69" s="76">
        <v>2</v>
      </c>
      <c r="Y69" s="76">
        <v>1</v>
      </c>
      <c r="Z69" s="76">
        <v>2</v>
      </c>
      <c r="AA69" s="154">
        <f t="shared" si="10"/>
        <v>30</v>
      </c>
      <c r="AB69" s="491">
        <v>1</v>
      </c>
      <c r="AC69" s="491">
        <v>2</v>
      </c>
      <c r="AD69" s="98"/>
      <c r="AE69" s="98" t="s">
        <v>134</v>
      </c>
      <c r="AF69" s="98"/>
      <c r="AG69" s="99"/>
      <c r="AH69" s="98"/>
      <c r="AI69" s="99"/>
      <c r="AJ69" s="98"/>
      <c r="AK69" s="99"/>
      <c r="AL69" s="100">
        <v>1</v>
      </c>
      <c r="AM69" s="101">
        <v>2</v>
      </c>
      <c r="AN69" s="98"/>
      <c r="AO69" s="99"/>
      <c r="AP69" s="17"/>
      <c r="AQ69" s="17"/>
      <c r="AR69" s="17"/>
      <c r="AS69" s="17"/>
      <c r="AT69" s="17"/>
      <c r="AU69" s="504"/>
      <c r="AV69" s="17"/>
      <c r="AW69" s="17"/>
      <c r="AX69" s="17"/>
      <c r="AY69" s="17"/>
      <c r="AZ69" s="27"/>
      <c r="BA69" s="22"/>
      <c r="BB69"/>
    </row>
    <row r="70" spans="2:54" ht="15.95" customHeight="1" x14ac:dyDescent="0.25">
      <c r="B70" s="289"/>
      <c r="C70" s="46"/>
      <c r="D70" s="46" t="s">
        <v>56</v>
      </c>
      <c r="E70" s="98">
        <v>2</v>
      </c>
      <c r="F70" s="98">
        <v>2</v>
      </c>
      <c r="G70" s="87">
        <v>15</v>
      </c>
      <c r="H70" s="180">
        <v>30</v>
      </c>
      <c r="I70" s="108">
        <v>21</v>
      </c>
      <c r="J70" s="76">
        <v>4</v>
      </c>
      <c r="K70" s="76">
        <v>1</v>
      </c>
      <c r="L70" s="76">
        <v>2</v>
      </c>
      <c r="M70" s="98">
        <v>30</v>
      </c>
      <c r="N70" s="98">
        <v>1</v>
      </c>
      <c r="O70" s="98">
        <v>2</v>
      </c>
      <c r="P70" s="108">
        <v>17</v>
      </c>
      <c r="Q70" s="76">
        <v>6</v>
      </c>
      <c r="R70" s="76">
        <v>1</v>
      </c>
      <c r="S70" s="76">
        <v>2</v>
      </c>
      <c r="T70" s="98">
        <f t="shared" si="11"/>
        <v>30</v>
      </c>
      <c r="U70" s="98">
        <v>1</v>
      </c>
      <c r="V70" s="98">
        <v>2</v>
      </c>
      <c r="W70" s="108">
        <v>19</v>
      </c>
      <c r="X70" s="76">
        <v>6</v>
      </c>
      <c r="Y70" s="76">
        <v>1</v>
      </c>
      <c r="Z70" s="76">
        <v>2</v>
      </c>
      <c r="AA70" s="154">
        <f t="shared" si="10"/>
        <v>30</v>
      </c>
      <c r="AB70" s="491">
        <v>1</v>
      </c>
      <c r="AC70" s="491">
        <v>2</v>
      </c>
      <c r="AD70" s="98"/>
      <c r="AE70" s="98" t="s">
        <v>134</v>
      </c>
      <c r="AF70" s="98"/>
      <c r="AG70" s="99"/>
      <c r="AH70" s="98"/>
      <c r="AI70" s="99"/>
      <c r="AJ70" s="98"/>
      <c r="AK70" s="99"/>
      <c r="AL70" s="100">
        <v>1</v>
      </c>
      <c r="AM70" s="101">
        <v>2</v>
      </c>
      <c r="AN70" s="98"/>
      <c r="AO70" s="99"/>
      <c r="AP70" s="17"/>
      <c r="AQ70" s="17"/>
      <c r="AR70" s="17"/>
      <c r="AS70" s="17"/>
      <c r="AT70" s="17"/>
      <c r="AU70" s="504"/>
      <c r="AV70" s="17"/>
      <c r="AW70" s="17"/>
      <c r="AX70" s="17"/>
      <c r="AY70" s="17"/>
      <c r="AZ70" s="27"/>
      <c r="BA70" s="22"/>
      <c r="BB70"/>
    </row>
    <row r="71" spans="2:54" ht="15.95" customHeight="1" x14ac:dyDescent="0.25">
      <c r="B71" s="289"/>
      <c r="C71" s="46"/>
      <c r="D71" s="46" t="s">
        <v>57</v>
      </c>
      <c r="E71" s="98">
        <v>3</v>
      </c>
      <c r="F71" s="98">
        <v>1</v>
      </c>
      <c r="G71" s="87">
        <v>9</v>
      </c>
      <c r="H71" s="180">
        <v>27</v>
      </c>
      <c r="I71" s="108">
        <v>35</v>
      </c>
      <c r="J71" s="76">
        <v>6</v>
      </c>
      <c r="K71" s="76">
        <v>1</v>
      </c>
      <c r="L71" s="76">
        <v>3</v>
      </c>
      <c r="M71" s="98">
        <v>36</v>
      </c>
      <c r="N71" s="98">
        <v>1</v>
      </c>
      <c r="O71" s="98">
        <v>4</v>
      </c>
      <c r="P71" s="108">
        <v>21</v>
      </c>
      <c r="Q71" s="76">
        <v>9</v>
      </c>
      <c r="R71" s="76">
        <v>1</v>
      </c>
      <c r="S71" s="76">
        <v>4</v>
      </c>
      <c r="T71" s="98">
        <f t="shared" si="11"/>
        <v>27</v>
      </c>
      <c r="U71" s="98">
        <v>1</v>
      </c>
      <c r="V71" s="245">
        <v>3</v>
      </c>
      <c r="W71" s="108">
        <v>17</v>
      </c>
      <c r="X71" s="76">
        <v>5</v>
      </c>
      <c r="Y71" s="76">
        <v>1</v>
      </c>
      <c r="Z71" s="502">
        <v>3</v>
      </c>
      <c r="AA71" s="154">
        <f t="shared" si="10"/>
        <v>27</v>
      </c>
      <c r="AB71" s="491">
        <v>1</v>
      </c>
      <c r="AC71" s="491">
        <v>3</v>
      </c>
      <c r="AD71" s="98"/>
      <c r="AE71" s="98" t="s">
        <v>134</v>
      </c>
      <c r="AF71" s="98"/>
      <c r="AG71" s="99"/>
      <c r="AH71" s="98"/>
      <c r="AI71" s="99"/>
      <c r="AJ71" s="98"/>
      <c r="AK71" s="99"/>
      <c r="AL71" s="100">
        <v>1</v>
      </c>
      <c r="AM71" s="101">
        <v>3</v>
      </c>
      <c r="AN71" s="98"/>
      <c r="AO71" s="99"/>
      <c r="AP71" s="17"/>
      <c r="AQ71" s="17"/>
      <c r="AR71" s="17"/>
      <c r="AS71" s="17"/>
      <c r="AT71" s="17"/>
      <c r="AU71" s="504"/>
      <c r="AV71" s="17"/>
      <c r="AW71" s="17"/>
      <c r="AX71" s="17"/>
      <c r="AY71" s="17"/>
      <c r="AZ71" s="27"/>
      <c r="BA71" s="22"/>
      <c r="BB71"/>
    </row>
    <row r="72" spans="2:54" ht="15.95" customHeight="1" x14ac:dyDescent="0.25">
      <c r="B72" s="289"/>
      <c r="C72" s="46"/>
      <c r="D72" s="46" t="s">
        <v>58</v>
      </c>
      <c r="E72" s="98">
        <v>1</v>
      </c>
      <c r="F72" s="98">
        <v>3</v>
      </c>
      <c r="G72" s="472">
        <v>20</v>
      </c>
      <c r="H72" s="180">
        <v>40</v>
      </c>
      <c r="I72" s="108">
        <v>28</v>
      </c>
      <c r="J72" s="76">
        <v>1</v>
      </c>
      <c r="K72" s="76">
        <v>1</v>
      </c>
      <c r="L72" s="76">
        <v>2</v>
      </c>
      <c r="M72" s="98">
        <v>40</v>
      </c>
      <c r="N72" s="98">
        <v>1</v>
      </c>
      <c r="O72" s="98">
        <v>2</v>
      </c>
      <c r="P72" s="108">
        <v>28</v>
      </c>
      <c r="Q72" s="76">
        <v>0</v>
      </c>
      <c r="R72" s="76">
        <v>1</v>
      </c>
      <c r="S72" s="76">
        <v>2</v>
      </c>
      <c r="T72" s="98">
        <f t="shared" si="11"/>
        <v>40</v>
      </c>
      <c r="U72" s="98">
        <v>1</v>
      </c>
      <c r="V72" s="98">
        <v>2</v>
      </c>
      <c r="W72" s="108">
        <v>35</v>
      </c>
      <c r="X72" s="76">
        <v>0</v>
      </c>
      <c r="Y72" s="76">
        <v>1</v>
      </c>
      <c r="Z72" s="76">
        <v>2</v>
      </c>
      <c r="AA72" s="154">
        <f t="shared" si="10"/>
        <v>40</v>
      </c>
      <c r="AB72" s="491">
        <v>1</v>
      </c>
      <c r="AC72" s="491">
        <v>2</v>
      </c>
      <c r="AD72" s="98"/>
      <c r="AE72" s="98" t="s">
        <v>135</v>
      </c>
      <c r="AF72" s="98"/>
      <c r="AG72" s="99"/>
      <c r="AH72" s="98"/>
      <c r="AI72" s="99"/>
      <c r="AJ72" s="98"/>
      <c r="AK72" s="99"/>
      <c r="AL72" s="98"/>
      <c r="AM72" s="99"/>
      <c r="AN72" s="100">
        <v>1</v>
      </c>
      <c r="AO72" s="101">
        <v>2</v>
      </c>
      <c r="AP72" s="17"/>
      <c r="AQ72" s="17"/>
      <c r="AR72" s="17"/>
      <c r="AS72" s="17"/>
      <c r="AT72" s="17"/>
      <c r="AU72" s="504"/>
      <c r="AV72" s="17"/>
      <c r="AW72" s="17"/>
      <c r="AX72" s="17"/>
      <c r="AY72" s="17"/>
      <c r="AZ72" s="27"/>
      <c r="BA72" s="22"/>
      <c r="BB72"/>
    </row>
    <row r="73" spans="2:54" ht="15.95" customHeight="1" x14ac:dyDescent="0.25">
      <c r="B73" s="289"/>
      <c r="C73" s="46"/>
      <c r="D73" s="46" t="s">
        <v>59</v>
      </c>
      <c r="E73" s="98">
        <v>3</v>
      </c>
      <c r="F73" s="98">
        <v>1</v>
      </c>
      <c r="G73" s="87">
        <v>16</v>
      </c>
      <c r="H73" s="180">
        <v>40</v>
      </c>
      <c r="I73" s="108">
        <v>37</v>
      </c>
      <c r="J73" s="76">
        <v>6</v>
      </c>
      <c r="K73" s="76">
        <v>1</v>
      </c>
      <c r="L73" s="76">
        <v>2</v>
      </c>
      <c r="M73" s="98">
        <v>48</v>
      </c>
      <c r="N73" s="98">
        <v>1</v>
      </c>
      <c r="O73" s="98">
        <v>3</v>
      </c>
      <c r="P73" s="108">
        <v>25</v>
      </c>
      <c r="Q73" s="76">
        <v>4</v>
      </c>
      <c r="R73" s="76">
        <v>1</v>
      </c>
      <c r="S73" s="76">
        <v>3</v>
      </c>
      <c r="T73" s="98">
        <f t="shared" si="11"/>
        <v>48</v>
      </c>
      <c r="U73" s="98">
        <v>1</v>
      </c>
      <c r="V73" s="98">
        <v>3</v>
      </c>
      <c r="W73" s="108">
        <v>30</v>
      </c>
      <c r="X73" s="76">
        <v>0</v>
      </c>
      <c r="Y73" s="76">
        <v>1</v>
      </c>
      <c r="Z73" s="76">
        <v>3</v>
      </c>
      <c r="AA73" s="154">
        <f t="shared" si="10"/>
        <v>48</v>
      </c>
      <c r="AB73" s="491">
        <v>1</v>
      </c>
      <c r="AC73" s="491">
        <v>3</v>
      </c>
      <c r="AD73" s="98"/>
      <c r="AE73" s="98" t="s">
        <v>135</v>
      </c>
      <c r="AF73" s="98"/>
      <c r="AG73" s="99"/>
      <c r="AH73" s="98"/>
      <c r="AI73" s="99"/>
      <c r="AJ73" s="98"/>
      <c r="AK73" s="99"/>
      <c r="AL73" s="98"/>
      <c r="AM73" s="99"/>
      <c r="AN73" s="100">
        <v>1</v>
      </c>
      <c r="AO73" s="101">
        <v>3</v>
      </c>
      <c r="AP73" s="371"/>
      <c r="AQ73" s="246"/>
      <c r="AR73" s="17"/>
      <c r="AS73" s="17"/>
      <c r="AT73" s="17"/>
      <c r="AU73" s="504"/>
      <c r="AV73" s="17"/>
      <c r="AW73" s="17"/>
      <c r="AX73" s="17"/>
      <c r="AY73" s="17"/>
      <c r="AZ73" s="27"/>
      <c r="BA73" s="22"/>
      <c r="BB73"/>
    </row>
    <row r="74" spans="2:54" ht="15.95" customHeight="1" x14ac:dyDescent="0.25">
      <c r="B74" s="289"/>
      <c r="C74" s="46"/>
      <c r="D74" s="46" t="s">
        <v>60</v>
      </c>
      <c r="E74" s="98">
        <v>2</v>
      </c>
      <c r="F74" s="98">
        <v>2</v>
      </c>
      <c r="G74" s="87">
        <v>16</v>
      </c>
      <c r="H74" s="180">
        <v>28</v>
      </c>
      <c r="I74" s="108">
        <v>37</v>
      </c>
      <c r="J74" s="76">
        <v>4</v>
      </c>
      <c r="K74" s="76">
        <v>1</v>
      </c>
      <c r="L74" s="76">
        <v>2</v>
      </c>
      <c r="M74" s="98">
        <v>48</v>
      </c>
      <c r="N74" s="98">
        <v>1</v>
      </c>
      <c r="O74" s="98">
        <v>3</v>
      </c>
      <c r="P74" s="108">
        <v>28</v>
      </c>
      <c r="Q74" s="76">
        <v>5</v>
      </c>
      <c r="R74" s="76">
        <v>1</v>
      </c>
      <c r="S74" s="76">
        <v>3</v>
      </c>
      <c r="T74" s="98">
        <f t="shared" si="11"/>
        <v>48</v>
      </c>
      <c r="U74" s="98">
        <v>1</v>
      </c>
      <c r="V74" s="98">
        <v>3</v>
      </c>
      <c r="W74" s="108">
        <v>32</v>
      </c>
      <c r="X74" s="76">
        <v>2</v>
      </c>
      <c r="Y74" s="76">
        <v>1</v>
      </c>
      <c r="Z74" s="76">
        <v>3</v>
      </c>
      <c r="AA74" s="154">
        <f t="shared" si="10"/>
        <v>48</v>
      </c>
      <c r="AB74" s="491">
        <v>1</v>
      </c>
      <c r="AC74" s="491">
        <v>3</v>
      </c>
      <c r="AD74" s="98"/>
      <c r="AE74" s="98" t="s">
        <v>135</v>
      </c>
      <c r="AF74" s="98"/>
      <c r="AG74" s="99"/>
      <c r="AH74" s="98"/>
      <c r="AI74" s="99"/>
      <c r="AJ74" s="98"/>
      <c r="AK74" s="99"/>
      <c r="AL74" s="98"/>
      <c r="AM74" s="99"/>
      <c r="AN74" s="100">
        <v>1</v>
      </c>
      <c r="AO74" s="101">
        <v>3</v>
      </c>
      <c r="AP74" s="17"/>
      <c r="AQ74" s="17"/>
      <c r="AR74" s="17"/>
      <c r="AS74" s="17"/>
      <c r="AT74" s="17"/>
      <c r="AU74" s="504"/>
      <c r="AV74" s="17"/>
      <c r="AW74" s="17"/>
      <c r="AX74" s="17"/>
      <c r="AY74" s="17"/>
      <c r="AZ74" s="27"/>
      <c r="BA74" s="22"/>
      <c r="BB74"/>
    </row>
    <row r="75" spans="2:54" ht="15.95" customHeight="1" x14ac:dyDescent="0.25">
      <c r="B75" s="289"/>
      <c r="C75" s="46"/>
      <c r="D75" s="46" t="s">
        <v>56</v>
      </c>
      <c r="E75" s="98">
        <v>2</v>
      </c>
      <c r="F75" s="98">
        <v>2</v>
      </c>
      <c r="G75" s="87">
        <v>12</v>
      </c>
      <c r="H75" s="180">
        <v>36</v>
      </c>
      <c r="I75" s="108">
        <v>44</v>
      </c>
      <c r="J75" s="76">
        <v>4</v>
      </c>
      <c r="K75" s="76">
        <v>1</v>
      </c>
      <c r="L75" s="76">
        <v>3</v>
      </c>
      <c r="M75" s="98">
        <v>48</v>
      </c>
      <c r="N75" s="98">
        <v>1</v>
      </c>
      <c r="O75" s="98">
        <v>4</v>
      </c>
      <c r="P75" s="108">
        <v>29</v>
      </c>
      <c r="Q75" s="76">
        <v>9</v>
      </c>
      <c r="R75" s="76">
        <v>1</v>
      </c>
      <c r="S75" s="76">
        <v>4</v>
      </c>
      <c r="T75" s="98">
        <f t="shared" si="11"/>
        <v>48</v>
      </c>
      <c r="U75" s="98">
        <v>1</v>
      </c>
      <c r="V75" s="98">
        <v>4</v>
      </c>
      <c r="W75" s="108">
        <v>38</v>
      </c>
      <c r="X75" s="76">
        <v>1</v>
      </c>
      <c r="Y75" s="76">
        <v>1</v>
      </c>
      <c r="Z75" s="502">
        <v>4</v>
      </c>
      <c r="AA75" s="154">
        <f t="shared" si="10"/>
        <v>48</v>
      </c>
      <c r="AB75" s="491">
        <v>1</v>
      </c>
      <c r="AC75" s="491">
        <v>4</v>
      </c>
      <c r="AD75" s="98"/>
      <c r="AE75" s="98" t="s">
        <v>135</v>
      </c>
      <c r="AF75" s="98"/>
      <c r="AG75" s="99"/>
      <c r="AH75" s="98"/>
      <c r="AI75" s="99"/>
      <c r="AJ75" s="98"/>
      <c r="AK75" s="99"/>
      <c r="AL75" s="98"/>
      <c r="AM75" s="99"/>
      <c r="AN75" s="100">
        <v>1</v>
      </c>
      <c r="AO75" s="101">
        <v>4</v>
      </c>
      <c r="AP75" s="17"/>
      <c r="AQ75" s="17"/>
      <c r="AR75" s="17"/>
      <c r="AS75" s="17"/>
      <c r="AT75" s="17"/>
      <c r="AU75" s="504"/>
      <c r="AV75" s="17"/>
      <c r="AW75" s="17"/>
      <c r="AX75" s="17"/>
      <c r="AY75" s="17"/>
      <c r="AZ75" s="27"/>
      <c r="BA75" s="22"/>
      <c r="BB75"/>
    </row>
    <row r="76" spans="2:54" ht="15.95" customHeight="1" x14ac:dyDescent="0.2">
      <c r="B76" s="290"/>
      <c r="C76" s="52"/>
      <c r="D76" s="53"/>
      <c r="E76" s="196"/>
      <c r="F76" s="196"/>
      <c r="G76" s="162"/>
      <c r="H76" s="53"/>
      <c r="I76" s="447"/>
      <c r="J76" s="433"/>
      <c r="K76" s="433"/>
      <c r="L76" s="433"/>
      <c r="M76" s="53"/>
      <c r="N76" s="53"/>
      <c r="O76" s="53"/>
      <c r="P76" s="447"/>
      <c r="Q76" s="433"/>
      <c r="R76" s="433"/>
      <c r="S76" s="433"/>
      <c r="T76" s="283"/>
      <c r="U76" s="433"/>
      <c r="V76" s="433"/>
      <c r="W76" s="447"/>
      <c r="X76" s="433"/>
      <c r="Y76" s="433"/>
      <c r="Z76" s="433"/>
      <c r="AA76" s="605"/>
      <c r="AB76" s="605"/>
      <c r="AC76" s="605"/>
      <c r="AD76" s="304"/>
      <c r="AE76" s="304"/>
      <c r="AF76" s="54"/>
      <c r="AG76" s="54"/>
      <c r="AH76" s="53"/>
      <c r="AI76" s="196"/>
      <c r="AJ76" s="53"/>
      <c r="AK76" s="53"/>
      <c r="AL76" s="53"/>
      <c r="AM76" s="53"/>
      <c r="AN76" s="53"/>
      <c r="AO76" s="320"/>
      <c r="AP76" s="17"/>
      <c r="AQ76" s="17"/>
      <c r="AR76" s="17"/>
      <c r="AS76" s="17"/>
      <c r="AT76" s="17"/>
      <c r="AU76" s="504"/>
      <c r="AV76" s="17"/>
      <c r="AW76" s="17"/>
      <c r="AX76" s="17"/>
      <c r="AY76" s="17"/>
      <c r="AZ76" s="27"/>
      <c r="BA76" s="22"/>
      <c r="BB76"/>
    </row>
    <row r="77" spans="2:54" ht="15.95" customHeight="1" x14ac:dyDescent="0.25">
      <c r="B77" s="292">
        <v>6</v>
      </c>
      <c r="C77" s="61">
        <v>2</v>
      </c>
      <c r="D77" s="56" t="s">
        <v>65</v>
      </c>
      <c r="E77" s="76">
        <v>2</v>
      </c>
      <c r="F77" s="76">
        <v>2</v>
      </c>
      <c r="G77" s="472">
        <v>20</v>
      </c>
      <c r="H77" s="180">
        <v>100</v>
      </c>
      <c r="I77" s="108">
        <v>77</v>
      </c>
      <c r="J77" s="76">
        <v>0</v>
      </c>
      <c r="K77" s="76">
        <v>2</v>
      </c>
      <c r="L77" s="76">
        <v>5</v>
      </c>
      <c r="M77" s="98">
        <v>100</v>
      </c>
      <c r="N77" s="98">
        <v>2</v>
      </c>
      <c r="O77" s="98">
        <v>5</v>
      </c>
      <c r="P77" s="108">
        <v>68</v>
      </c>
      <c r="Q77" s="76">
        <v>0</v>
      </c>
      <c r="R77" s="76">
        <v>2</v>
      </c>
      <c r="S77" s="76">
        <v>4</v>
      </c>
      <c r="T77" s="98">
        <v>100</v>
      </c>
      <c r="U77" s="98">
        <v>2</v>
      </c>
      <c r="V77" s="98">
        <v>5</v>
      </c>
      <c r="W77" s="100">
        <v>85</v>
      </c>
      <c r="X77" s="98">
        <v>0</v>
      </c>
      <c r="Y77" s="98">
        <v>2</v>
      </c>
      <c r="Z77" s="98">
        <v>5</v>
      </c>
      <c r="AA77" s="154">
        <f t="shared" si="10"/>
        <v>100</v>
      </c>
      <c r="AB77" s="491">
        <v>2</v>
      </c>
      <c r="AC77" s="491">
        <v>5</v>
      </c>
      <c r="AD77" s="76" t="s">
        <v>138</v>
      </c>
      <c r="AE77" s="76" t="s">
        <v>139</v>
      </c>
      <c r="AF77" s="108"/>
      <c r="AG77" s="109"/>
      <c r="AH77" s="108">
        <v>2</v>
      </c>
      <c r="AI77" s="109">
        <v>5</v>
      </c>
      <c r="AJ77" s="108"/>
      <c r="AK77" s="109"/>
      <c r="AL77" s="108"/>
      <c r="AM77" s="109"/>
      <c r="AN77" s="108"/>
      <c r="AO77" s="109"/>
      <c r="AP77" s="19"/>
      <c r="AQ77" s="19"/>
      <c r="AR77" s="19"/>
      <c r="AS77" s="19"/>
      <c r="AT77" s="19"/>
      <c r="AU77" s="504"/>
      <c r="AV77" s="19"/>
      <c r="AW77" s="19"/>
      <c r="AX77" s="19"/>
      <c r="AY77" s="19"/>
      <c r="AZ77" s="27"/>
      <c r="BA77" s="22"/>
      <c r="BB77"/>
    </row>
    <row r="78" spans="2:54" ht="15.95" customHeight="1" x14ac:dyDescent="0.25">
      <c r="B78" s="292"/>
      <c r="C78" s="61"/>
      <c r="D78" s="56" t="s">
        <v>66</v>
      </c>
      <c r="E78" s="76">
        <v>3</v>
      </c>
      <c r="F78" s="76">
        <v>1</v>
      </c>
      <c r="G78" s="472">
        <v>20</v>
      </c>
      <c r="H78" s="180">
        <v>120</v>
      </c>
      <c r="I78" s="108">
        <v>85</v>
      </c>
      <c r="J78" s="76">
        <v>5</v>
      </c>
      <c r="K78" s="76">
        <v>2</v>
      </c>
      <c r="L78" s="76">
        <v>5</v>
      </c>
      <c r="M78" s="98">
        <v>100</v>
      </c>
      <c r="N78" s="98">
        <v>2</v>
      </c>
      <c r="O78" s="98">
        <v>5</v>
      </c>
      <c r="P78" s="108">
        <v>72</v>
      </c>
      <c r="Q78" s="76">
        <v>3</v>
      </c>
      <c r="R78" s="76">
        <v>2</v>
      </c>
      <c r="S78" s="76">
        <v>5</v>
      </c>
      <c r="T78" s="98">
        <v>100</v>
      </c>
      <c r="U78" s="98">
        <v>2</v>
      </c>
      <c r="V78" s="98">
        <v>5</v>
      </c>
      <c r="W78" s="100">
        <v>101</v>
      </c>
      <c r="X78" s="98">
        <v>2</v>
      </c>
      <c r="Y78" s="98">
        <v>2</v>
      </c>
      <c r="Z78" s="98">
        <v>5</v>
      </c>
      <c r="AA78" s="154">
        <f t="shared" si="10"/>
        <v>120</v>
      </c>
      <c r="AB78" s="491">
        <v>2</v>
      </c>
      <c r="AC78" s="494">
        <v>6</v>
      </c>
      <c r="AD78" s="76" t="s">
        <v>138</v>
      </c>
      <c r="AE78" s="76" t="s">
        <v>139</v>
      </c>
      <c r="AF78" s="108"/>
      <c r="AG78" s="109"/>
      <c r="AH78" s="108">
        <v>2</v>
      </c>
      <c r="AI78" s="109">
        <v>6</v>
      </c>
      <c r="AJ78" s="108"/>
      <c r="AK78" s="109"/>
      <c r="AL78" s="108"/>
      <c r="AM78" s="109"/>
      <c r="AN78" s="108"/>
      <c r="AO78" s="109"/>
      <c r="AP78" s="19"/>
      <c r="AQ78" s="19"/>
      <c r="AR78" s="19"/>
      <c r="AS78" s="19"/>
      <c r="AT78" s="19"/>
      <c r="AU78" s="504"/>
      <c r="AV78" s="19"/>
      <c r="AW78" s="19"/>
      <c r="AX78" s="19"/>
      <c r="AY78" s="19"/>
      <c r="AZ78" s="27"/>
      <c r="BA78" s="22"/>
      <c r="BB78"/>
    </row>
    <row r="79" spans="2:54" ht="15.95" customHeight="1" x14ac:dyDescent="0.25">
      <c r="B79" s="292"/>
      <c r="C79" s="61"/>
      <c r="D79" s="56" t="s">
        <v>67</v>
      </c>
      <c r="E79" s="76">
        <v>3</v>
      </c>
      <c r="F79" s="76">
        <v>1</v>
      </c>
      <c r="G79" s="472">
        <v>20</v>
      </c>
      <c r="H79" s="180">
        <v>120</v>
      </c>
      <c r="I79" s="108">
        <v>132</v>
      </c>
      <c r="J79" s="76">
        <v>47</v>
      </c>
      <c r="K79" s="76">
        <v>2</v>
      </c>
      <c r="L79" s="76">
        <v>6</v>
      </c>
      <c r="M79" s="98">
        <v>120</v>
      </c>
      <c r="N79" s="98">
        <v>2</v>
      </c>
      <c r="O79" s="98">
        <v>6</v>
      </c>
      <c r="P79" s="108">
        <v>121</v>
      </c>
      <c r="Q79" s="76">
        <v>64</v>
      </c>
      <c r="R79" s="76">
        <v>2</v>
      </c>
      <c r="S79" s="76">
        <v>6</v>
      </c>
      <c r="T79" s="98">
        <v>120</v>
      </c>
      <c r="U79" s="98">
        <v>2</v>
      </c>
      <c r="V79" s="98">
        <v>6</v>
      </c>
      <c r="W79" s="210">
        <v>140</v>
      </c>
      <c r="X79" s="98">
        <v>38</v>
      </c>
      <c r="Y79" s="98">
        <v>2</v>
      </c>
      <c r="Z79" s="98">
        <v>6</v>
      </c>
      <c r="AA79" s="154">
        <f t="shared" si="10"/>
        <v>140</v>
      </c>
      <c r="AB79" s="491">
        <v>2</v>
      </c>
      <c r="AC79" s="494">
        <v>7</v>
      </c>
      <c r="AD79" s="76" t="s">
        <v>138</v>
      </c>
      <c r="AE79" s="76" t="s">
        <v>139</v>
      </c>
      <c r="AF79" s="108"/>
      <c r="AG79" s="109"/>
      <c r="AH79" s="108">
        <v>2</v>
      </c>
      <c r="AI79" s="109">
        <v>7</v>
      </c>
      <c r="AJ79" s="108"/>
      <c r="AK79" s="109"/>
      <c r="AL79" s="108"/>
      <c r="AM79" s="109"/>
      <c r="AN79" s="108"/>
      <c r="AO79" s="109"/>
      <c r="AP79" s="19"/>
      <c r="AQ79" s="19"/>
      <c r="AR79" s="19"/>
      <c r="AS79" s="19"/>
      <c r="AT79" s="19"/>
      <c r="AU79" s="504"/>
      <c r="AV79" s="19"/>
      <c r="AW79" s="19"/>
      <c r="AX79" s="19"/>
      <c r="AY79" s="19"/>
      <c r="AZ79" s="27"/>
      <c r="BA79" s="22"/>
      <c r="BB79"/>
    </row>
    <row r="80" spans="2:54" ht="15.95" customHeight="1" x14ac:dyDescent="0.25">
      <c r="B80" s="292"/>
      <c r="C80" s="61"/>
      <c r="D80" s="56" t="s">
        <v>68</v>
      </c>
      <c r="E80" s="76">
        <v>3</v>
      </c>
      <c r="F80" s="76">
        <v>1</v>
      </c>
      <c r="G80" s="472">
        <v>20</v>
      </c>
      <c r="H80" s="180">
        <v>120</v>
      </c>
      <c r="I80" s="108">
        <v>73</v>
      </c>
      <c r="J80" s="76">
        <v>3</v>
      </c>
      <c r="K80" s="76">
        <v>2</v>
      </c>
      <c r="L80" s="76">
        <v>5</v>
      </c>
      <c r="M80" s="98">
        <v>80</v>
      </c>
      <c r="N80" s="98">
        <v>2</v>
      </c>
      <c r="O80" s="98">
        <v>4</v>
      </c>
      <c r="P80" s="108">
        <v>66</v>
      </c>
      <c r="Q80" s="76">
        <v>2</v>
      </c>
      <c r="R80" s="76">
        <v>2</v>
      </c>
      <c r="S80" s="76">
        <v>4</v>
      </c>
      <c r="T80" s="98">
        <v>80</v>
      </c>
      <c r="U80" s="98">
        <v>2</v>
      </c>
      <c r="V80" s="98">
        <v>4</v>
      </c>
      <c r="W80" s="210">
        <v>98</v>
      </c>
      <c r="X80" s="98">
        <v>0</v>
      </c>
      <c r="Y80" s="98">
        <v>2</v>
      </c>
      <c r="Z80" s="210">
        <v>5</v>
      </c>
      <c r="AA80" s="154">
        <f t="shared" si="10"/>
        <v>120</v>
      </c>
      <c r="AB80" s="491">
        <v>2</v>
      </c>
      <c r="AC80" s="494">
        <v>6</v>
      </c>
      <c r="AD80" s="76" t="s">
        <v>138</v>
      </c>
      <c r="AE80" s="76" t="s">
        <v>139</v>
      </c>
      <c r="AF80" s="108"/>
      <c r="AG80" s="109"/>
      <c r="AH80" s="108">
        <v>2</v>
      </c>
      <c r="AI80" s="109">
        <v>6</v>
      </c>
      <c r="AJ80" s="108"/>
      <c r="AK80" s="109"/>
      <c r="AL80" s="108"/>
      <c r="AM80" s="109"/>
      <c r="AN80" s="108"/>
      <c r="AO80" s="109"/>
      <c r="AP80" s="19"/>
      <c r="AQ80" s="19"/>
      <c r="AR80" s="19"/>
      <c r="AS80" s="19"/>
      <c r="AT80" s="19"/>
      <c r="AU80" s="504"/>
      <c r="AV80" s="19"/>
      <c r="AW80" s="19"/>
      <c r="AX80" s="19"/>
      <c r="AY80" s="19"/>
      <c r="AZ80" s="27"/>
      <c r="BA80" s="22"/>
      <c r="BB80"/>
    </row>
    <row r="81" spans="2:54" ht="15.95" customHeight="1" x14ac:dyDescent="0.25">
      <c r="B81" s="292"/>
      <c r="C81" s="61"/>
      <c r="D81" s="56" t="s">
        <v>69</v>
      </c>
      <c r="E81" s="76">
        <v>2</v>
      </c>
      <c r="F81" s="76">
        <v>2</v>
      </c>
      <c r="G81" s="472">
        <v>20</v>
      </c>
      <c r="H81" s="180">
        <v>120</v>
      </c>
      <c r="I81" s="108">
        <v>74</v>
      </c>
      <c r="J81" s="76">
        <v>2</v>
      </c>
      <c r="K81" s="76">
        <v>2</v>
      </c>
      <c r="L81" s="76">
        <v>5</v>
      </c>
      <c r="M81" s="98">
        <v>80</v>
      </c>
      <c r="N81" s="98">
        <v>2</v>
      </c>
      <c r="O81" s="98">
        <v>4</v>
      </c>
      <c r="P81" s="108">
        <v>65</v>
      </c>
      <c r="Q81" s="76">
        <v>0</v>
      </c>
      <c r="R81" s="76">
        <v>2</v>
      </c>
      <c r="S81" s="76">
        <v>4</v>
      </c>
      <c r="T81" s="98">
        <v>80</v>
      </c>
      <c r="U81" s="98">
        <v>2</v>
      </c>
      <c r="V81" s="98">
        <v>4</v>
      </c>
      <c r="W81" s="210">
        <v>93</v>
      </c>
      <c r="X81" s="98">
        <v>0</v>
      </c>
      <c r="Y81" s="98">
        <v>2</v>
      </c>
      <c r="Z81" s="98">
        <v>4</v>
      </c>
      <c r="AA81" s="154">
        <f t="shared" si="10"/>
        <v>100</v>
      </c>
      <c r="AB81" s="491">
        <v>2</v>
      </c>
      <c r="AC81" s="494">
        <v>5</v>
      </c>
      <c r="AD81" s="76" t="s">
        <v>138</v>
      </c>
      <c r="AE81" s="76" t="s">
        <v>139</v>
      </c>
      <c r="AF81" s="108"/>
      <c r="AG81" s="109"/>
      <c r="AH81" s="108">
        <v>2</v>
      </c>
      <c r="AI81" s="109">
        <v>5</v>
      </c>
      <c r="AJ81" s="108"/>
      <c r="AK81" s="109"/>
      <c r="AL81" s="108"/>
      <c r="AM81" s="109"/>
      <c r="AN81" s="108"/>
      <c r="AO81" s="109"/>
      <c r="AP81" s="19"/>
      <c r="AQ81" s="19"/>
      <c r="AR81" s="19"/>
      <c r="AS81" s="19"/>
      <c r="AT81" s="19"/>
      <c r="AU81" s="504"/>
      <c r="AV81" s="19"/>
      <c r="AW81" s="19"/>
      <c r="AX81" s="19"/>
      <c r="AY81" s="19"/>
      <c r="AZ81" s="27"/>
      <c r="BA81" s="22"/>
      <c r="BB81"/>
    </row>
    <row r="82" spans="2:54" ht="15.95" customHeight="1" x14ac:dyDescent="0.25">
      <c r="B82" s="292"/>
      <c r="C82" s="61"/>
      <c r="D82" s="56" t="s">
        <v>70</v>
      </c>
      <c r="E82" s="76">
        <v>3.5</v>
      </c>
      <c r="F82" s="76">
        <v>0.5</v>
      </c>
      <c r="G82" s="472">
        <v>20</v>
      </c>
      <c r="H82" s="180">
        <v>140</v>
      </c>
      <c r="I82" s="108">
        <v>127</v>
      </c>
      <c r="J82" s="76">
        <v>47</v>
      </c>
      <c r="K82" s="76">
        <v>2</v>
      </c>
      <c r="L82" s="76">
        <v>7</v>
      </c>
      <c r="M82" s="98">
        <v>120</v>
      </c>
      <c r="N82" s="98">
        <v>2</v>
      </c>
      <c r="O82" s="98">
        <v>6</v>
      </c>
      <c r="P82" s="108">
        <v>128</v>
      </c>
      <c r="Q82" s="76">
        <v>68</v>
      </c>
      <c r="R82" s="76">
        <v>2</v>
      </c>
      <c r="S82" s="76">
        <v>6</v>
      </c>
      <c r="T82" s="98">
        <v>120</v>
      </c>
      <c r="U82" s="98">
        <v>2</v>
      </c>
      <c r="V82" s="98">
        <v>6</v>
      </c>
      <c r="W82" s="210">
        <v>130</v>
      </c>
      <c r="X82" s="98">
        <v>56</v>
      </c>
      <c r="Y82" s="98">
        <v>2</v>
      </c>
      <c r="Z82" s="98">
        <v>6</v>
      </c>
      <c r="AA82" s="154">
        <f t="shared" si="10"/>
        <v>140</v>
      </c>
      <c r="AB82" s="491">
        <v>2</v>
      </c>
      <c r="AC82" s="494">
        <v>7</v>
      </c>
      <c r="AD82" s="76" t="s">
        <v>140</v>
      </c>
      <c r="AE82" s="76" t="s">
        <v>141</v>
      </c>
      <c r="AF82" s="108"/>
      <c r="AG82" s="109"/>
      <c r="AH82" s="108"/>
      <c r="AI82" s="109"/>
      <c r="AJ82" s="108">
        <v>2</v>
      </c>
      <c r="AK82" s="109">
        <v>7</v>
      </c>
      <c r="AL82" s="108"/>
      <c r="AM82" s="109"/>
      <c r="AN82" s="108"/>
      <c r="AO82" s="109"/>
      <c r="AP82" s="19"/>
      <c r="AQ82" s="19"/>
      <c r="AR82" s="19"/>
      <c r="AS82" s="19"/>
      <c r="AT82" s="19"/>
      <c r="AU82" s="504"/>
      <c r="AV82" s="19"/>
      <c r="AW82" s="19"/>
      <c r="AX82" s="19"/>
      <c r="AY82" s="19"/>
      <c r="AZ82" s="27"/>
      <c r="BA82" s="22"/>
      <c r="BB82"/>
    </row>
    <row r="83" spans="2:54" ht="15.95" customHeight="1" x14ac:dyDescent="0.25">
      <c r="B83" s="292"/>
      <c r="C83" s="61"/>
      <c r="D83" s="56" t="s">
        <v>71</v>
      </c>
      <c r="E83" s="76">
        <v>3.5</v>
      </c>
      <c r="F83" s="76">
        <v>0.5</v>
      </c>
      <c r="G83" s="87">
        <v>15</v>
      </c>
      <c r="H83" s="180">
        <v>135</v>
      </c>
      <c r="I83" s="108">
        <v>78</v>
      </c>
      <c r="J83" s="76">
        <v>7</v>
      </c>
      <c r="K83" s="76">
        <v>2</v>
      </c>
      <c r="L83" s="76">
        <v>9</v>
      </c>
      <c r="M83" s="98">
        <v>105</v>
      </c>
      <c r="N83" s="98">
        <v>2</v>
      </c>
      <c r="O83" s="98">
        <v>7</v>
      </c>
      <c r="P83" s="108">
        <v>69</v>
      </c>
      <c r="Q83" s="76">
        <v>8</v>
      </c>
      <c r="R83" s="76">
        <v>2</v>
      </c>
      <c r="S83" s="76">
        <v>7</v>
      </c>
      <c r="T83" s="98">
        <v>105</v>
      </c>
      <c r="U83" s="98">
        <v>2</v>
      </c>
      <c r="V83" s="98">
        <v>7</v>
      </c>
      <c r="W83" s="100">
        <v>73</v>
      </c>
      <c r="X83" s="98">
        <v>11</v>
      </c>
      <c r="Y83" s="98">
        <v>2</v>
      </c>
      <c r="Z83" s="98">
        <v>7</v>
      </c>
      <c r="AA83" s="154">
        <f t="shared" si="10"/>
        <v>90</v>
      </c>
      <c r="AB83" s="491">
        <v>2</v>
      </c>
      <c r="AC83" s="635">
        <v>6</v>
      </c>
      <c r="AD83" s="76" t="s">
        <v>140</v>
      </c>
      <c r="AE83" s="76" t="s">
        <v>141</v>
      </c>
      <c r="AF83" s="108"/>
      <c r="AG83" s="109"/>
      <c r="AH83" s="108"/>
      <c r="AI83" s="109"/>
      <c r="AJ83" s="108">
        <v>2</v>
      </c>
      <c r="AK83" s="109">
        <v>6</v>
      </c>
      <c r="AL83" s="108"/>
      <c r="AM83" s="109"/>
      <c r="AN83" s="108"/>
      <c r="AO83" s="109"/>
      <c r="AP83" s="19"/>
      <c r="AQ83" s="19"/>
      <c r="AR83" s="19"/>
      <c r="AS83" s="19"/>
      <c r="AT83" s="19"/>
      <c r="AU83" s="504"/>
      <c r="AV83" s="19"/>
      <c r="AW83" s="19"/>
      <c r="AX83" s="19"/>
      <c r="AY83" s="19"/>
      <c r="AZ83" s="27"/>
      <c r="BA83" s="22"/>
      <c r="BB83"/>
    </row>
    <row r="84" spans="2:54" ht="15.95" customHeight="1" x14ac:dyDescent="0.25">
      <c r="B84" s="292"/>
      <c r="C84" s="61"/>
      <c r="D84" s="56" t="s">
        <v>72</v>
      </c>
      <c r="E84" s="76">
        <v>3.5</v>
      </c>
      <c r="F84" s="76">
        <v>0.5</v>
      </c>
      <c r="G84" s="87">
        <v>15</v>
      </c>
      <c r="H84" s="180">
        <v>135</v>
      </c>
      <c r="I84" s="108">
        <v>93</v>
      </c>
      <c r="J84" s="76">
        <v>20</v>
      </c>
      <c r="K84" s="76">
        <v>2</v>
      </c>
      <c r="L84" s="76">
        <v>9</v>
      </c>
      <c r="M84" s="98">
        <v>105</v>
      </c>
      <c r="N84" s="98">
        <v>2</v>
      </c>
      <c r="O84" s="98">
        <v>7</v>
      </c>
      <c r="P84" s="108">
        <v>76</v>
      </c>
      <c r="Q84" s="76">
        <v>28</v>
      </c>
      <c r="R84" s="76">
        <v>2</v>
      </c>
      <c r="S84" s="76">
        <v>7</v>
      </c>
      <c r="T84" s="98">
        <v>105</v>
      </c>
      <c r="U84" s="98">
        <v>2</v>
      </c>
      <c r="V84" s="98">
        <v>7</v>
      </c>
      <c r="W84" s="100">
        <v>87</v>
      </c>
      <c r="X84" s="98">
        <v>16</v>
      </c>
      <c r="Y84" s="98">
        <v>2</v>
      </c>
      <c r="Z84" s="98">
        <v>7</v>
      </c>
      <c r="AA84" s="154">
        <f t="shared" si="10"/>
        <v>105</v>
      </c>
      <c r="AB84" s="491">
        <v>2</v>
      </c>
      <c r="AC84" s="491">
        <v>7</v>
      </c>
      <c r="AD84" s="76" t="s">
        <v>140</v>
      </c>
      <c r="AE84" s="76" t="s">
        <v>141</v>
      </c>
      <c r="AF84" s="108"/>
      <c r="AG84" s="109"/>
      <c r="AH84" s="108"/>
      <c r="AI84" s="109"/>
      <c r="AJ84" s="108">
        <v>2</v>
      </c>
      <c r="AK84" s="109">
        <v>7</v>
      </c>
      <c r="AL84" s="108"/>
      <c r="AM84" s="109"/>
      <c r="AN84" s="108"/>
      <c r="AO84" s="109"/>
      <c r="AP84" s="19"/>
      <c r="AQ84" s="19"/>
      <c r="AR84" s="19"/>
      <c r="AS84" s="19"/>
      <c r="AT84" s="19"/>
      <c r="AU84" s="504"/>
      <c r="AV84" s="19"/>
      <c r="AW84" s="19"/>
      <c r="AX84" s="19"/>
      <c r="AY84" s="19"/>
      <c r="AZ84" s="27"/>
      <c r="BA84" s="22"/>
      <c r="BB84"/>
    </row>
    <row r="85" spans="2:54" ht="15.95" customHeight="1" x14ac:dyDescent="0.25">
      <c r="B85" s="292"/>
      <c r="C85" s="61"/>
      <c r="D85" s="56" t="s">
        <v>73</v>
      </c>
      <c r="E85" s="76">
        <v>3</v>
      </c>
      <c r="F85" s="76">
        <v>1</v>
      </c>
      <c r="G85" s="472">
        <v>20</v>
      </c>
      <c r="H85" s="180">
        <v>140</v>
      </c>
      <c r="I85" s="108">
        <v>94</v>
      </c>
      <c r="J85" s="76">
        <v>13</v>
      </c>
      <c r="K85" s="76">
        <v>2</v>
      </c>
      <c r="L85" s="76">
        <v>7</v>
      </c>
      <c r="M85" s="98">
        <v>100</v>
      </c>
      <c r="N85" s="98">
        <v>2</v>
      </c>
      <c r="O85" s="98">
        <v>5</v>
      </c>
      <c r="P85" s="108">
        <v>85</v>
      </c>
      <c r="Q85" s="76">
        <v>18</v>
      </c>
      <c r="R85" s="76">
        <v>2</v>
      </c>
      <c r="S85" s="76">
        <v>5</v>
      </c>
      <c r="T85" s="98">
        <v>100</v>
      </c>
      <c r="U85" s="98">
        <v>2</v>
      </c>
      <c r="V85" s="98">
        <v>5</v>
      </c>
      <c r="W85" s="100">
        <v>67</v>
      </c>
      <c r="X85" s="98">
        <v>10</v>
      </c>
      <c r="Y85" s="98">
        <v>2</v>
      </c>
      <c r="Z85" s="98">
        <v>5</v>
      </c>
      <c r="AA85" s="154">
        <f t="shared" si="10"/>
        <v>80</v>
      </c>
      <c r="AB85" s="491">
        <v>2</v>
      </c>
      <c r="AC85" s="635">
        <v>4</v>
      </c>
      <c r="AD85" s="76" t="s">
        <v>140</v>
      </c>
      <c r="AE85" s="76" t="s">
        <v>141</v>
      </c>
      <c r="AF85" s="108"/>
      <c r="AG85" s="109"/>
      <c r="AH85" s="108"/>
      <c r="AI85" s="109"/>
      <c r="AJ85" s="108">
        <v>2</v>
      </c>
      <c r="AK85" s="109">
        <v>4</v>
      </c>
      <c r="AL85" s="108"/>
      <c r="AM85" s="109"/>
      <c r="AN85" s="108"/>
      <c r="AO85" s="109"/>
      <c r="AP85" s="19"/>
      <c r="AQ85" s="19"/>
      <c r="AR85" s="19"/>
      <c r="AS85" s="19"/>
      <c r="AT85" s="19"/>
      <c r="AU85" s="504"/>
      <c r="AV85" s="19"/>
      <c r="AW85" s="19"/>
      <c r="AX85" s="19"/>
      <c r="AY85" s="19"/>
      <c r="AZ85" s="27"/>
      <c r="BA85" s="22"/>
      <c r="BB85"/>
    </row>
    <row r="86" spans="2:54" ht="15.95" customHeight="1" x14ac:dyDescent="0.25">
      <c r="B86" s="292"/>
      <c r="C86" s="61"/>
      <c r="D86" s="56" t="s">
        <v>61</v>
      </c>
      <c r="E86" s="76">
        <v>2</v>
      </c>
      <c r="F86" s="76">
        <v>2</v>
      </c>
      <c r="G86" s="472">
        <v>20</v>
      </c>
      <c r="H86" s="180">
        <v>140</v>
      </c>
      <c r="I86" s="108">
        <v>82</v>
      </c>
      <c r="J86" s="76">
        <v>6</v>
      </c>
      <c r="K86" s="76">
        <v>2</v>
      </c>
      <c r="L86" s="76">
        <v>7</v>
      </c>
      <c r="M86" s="98">
        <v>100</v>
      </c>
      <c r="N86" s="98">
        <v>2</v>
      </c>
      <c r="O86" s="98">
        <v>5</v>
      </c>
      <c r="P86" s="108">
        <v>51</v>
      </c>
      <c r="Q86" s="76">
        <v>2</v>
      </c>
      <c r="R86" s="76">
        <v>2</v>
      </c>
      <c r="S86" s="76">
        <v>5</v>
      </c>
      <c r="T86" s="98">
        <v>100</v>
      </c>
      <c r="U86" s="98">
        <v>2</v>
      </c>
      <c r="V86" s="98">
        <v>5</v>
      </c>
      <c r="W86" s="100">
        <v>63</v>
      </c>
      <c r="X86" s="98">
        <v>4</v>
      </c>
      <c r="Y86" s="98">
        <v>2</v>
      </c>
      <c r="Z86" s="98">
        <v>5</v>
      </c>
      <c r="AA86" s="154">
        <f t="shared" si="10"/>
        <v>80</v>
      </c>
      <c r="AB86" s="491">
        <v>2</v>
      </c>
      <c r="AC86" s="635">
        <v>4</v>
      </c>
      <c r="AD86" s="76" t="s">
        <v>140</v>
      </c>
      <c r="AE86" s="76" t="s">
        <v>141</v>
      </c>
      <c r="AF86" s="108"/>
      <c r="AG86" s="109"/>
      <c r="AH86" s="108"/>
      <c r="AI86" s="109"/>
      <c r="AJ86" s="108">
        <v>2</v>
      </c>
      <c r="AK86" s="109">
        <v>4</v>
      </c>
      <c r="AL86" s="108"/>
      <c r="AM86" s="109"/>
      <c r="AN86" s="108"/>
      <c r="AO86" s="109"/>
      <c r="AP86" s="19"/>
      <c r="AQ86" s="19"/>
      <c r="AR86" s="19"/>
      <c r="AS86" s="19"/>
      <c r="AT86" s="19"/>
      <c r="AU86" s="504"/>
      <c r="AV86" s="19"/>
      <c r="AW86" s="19"/>
      <c r="AX86" s="19"/>
      <c r="AY86" s="19"/>
      <c r="AZ86" s="27"/>
      <c r="BA86" s="22"/>
      <c r="BB86"/>
    </row>
    <row r="87" spans="2:54" ht="15.95" customHeight="1" x14ac:dyDescent="0.25">
      <c r="B87" s="292"/>
      <c r="C87" s="61"/>
      <c r="D87" s="56" t="s">
        <v>74</v>
      </c>
      <c r="E87" s="76">
        <v>2</v>
      </c>
      <c r="F87" s="76">
        <v>2</v>
      </c>
      <c r="G87" s="87">
        <v>12</v>
      </c>
      <c r="H87" s="180">
        <v>24</v>
      </c>
      <c r="I87" s="108">
        <v>17</v>
      </c>
      <c r="J87" s="76">
        <v>0</v>
      </c>
      <c r="K87" s="76">
        <v>2</v>
      </c>
      <c r="L87" s="76">
        <v>2</v>
      </c>
      <c r="M87" s="98">
        <v>24</v>
      </c>
      <c r="N87" s="98">
        <v>2</v>
      </c>
      <c r="O87" s="98">
        <v>2</v>
      </c>
      <c r="P87" s="108">
        <v>12</v>
      </c>
      <c r="Q87" s="76">
        <v>0</v>
      </c>
      <c r="R87" s="76">
        <v>2</v>
      </c>
      <c r="S87" s="76">
        <v>2</v>
      </c>
      <c r="T87" s="98">
        <v>24</v>
      </c>
      <c r="U87" s="98">
        <v>2</v>
      </c>
      <c r="V87" s="98">
        <v>2</v>
      </c>
      <c r="W87" s="100">
        <v>8</v>
      </c>
      <c r="X87" s="98">
        <v>0</v>
      </c>
      <c r="Y87" s="98">
        <v>2</v>
      </c>
      <c r="Z87" s="98">
        <v>2</v>
      </c>
      <c r="AA87" s="154">
        <f t="shared" si="10"/>
        <v>24</v>
      </c>
      <c r="AB87" s="491">
        <v>2</v>
      </c>
      <c r="AC87" s="491">
        <v>2</v>
      </c>
      <c r="AD87" s="76"/>
      <c r="AE87" s="76" t="s">
        <v>143</v>
      </c>
      <c r="AF87" s="108"/>
      <c r="AG87" s="109"/>
      <c r="AH87" s="108"/>
      <c r="AI87" s="109"/>
      <c r="AJ87" s="108"/>
      <c r="AK87" s="109"/>
      <c r="AL87" s="108">
        <v>2</v>
      </c>
      <c r="AM87" s="109">
        <v>2</v>
      </c>
      <c r="AN87" s="108"/>
      <c r="AO87" s="109"/>
      <c r="AP87" s="19"/>
      <c r="AQ87" s="19"/>
      <c r="AR87" s="19"/>
      <c r="AS87" s="19"/>
      <c r="AT87" s="19"/>
      <c r="AU87" s="504"/>
      <c r="AV87" s="19"/>
      <c r="AW87" s="19"/>
      <c r="AX87" s="19"/>
      <c r="AY87" s="19"/>
      <c r="AZ87" s="27"/>
      <c r="BA87" s="22"/>
      <c r="BB87"/>
    </row>
    <row r="88" spans="2:54" ht="15.95" customHeight="1" x14ac:dyDescent="0.25">
      <c r="B88" s="292"/>
      <c r="C88" s="61"/>
      <c r="D88" s="56" t="s">
        <v>75</v>
      </c>
      <c r="E88" s="76">
        <v>3</v>
      </c>
      <c r="F88" s="76">
        <v>1</v>
      </c>
      <c r="G88" s="87">
        <v>12</v>
      </c>
      <c r="H88" s="180">
        <v>24</v>
      </c>
      <c r="I88" s="108">
        <v>17</v>
      </c>
      <c r="J88" s="76">
        <v>2</v>
      </c>
      <c r="K88" s="76">
        <v>1</v>
      </c>
      <c r="L88" s="76">
        <v>2</v>
      </c>
      <c r="M88" s="98">
        <v>24</v>
      </c>
      <c r="N88" s="98">
        <v>1</v>
      </c>
      <c r="O88" s="98">
        <v>2</v>
      </c>
      <c r="P88" s="108">
        <v>12</v>
      </c>
      <c r="Q88" s="76">
        <v>2</v>
      </c>
      <c r="R88" s="76">
        <v>1</v>
      </c>
      <c r="S88" s="76">
        <v>2</v>
      </c>
      <c r="T88" s="98">
        <v>24</v>
      </c>
      <c r="U88" s="98">
        <v>1</v>
      </c>
      <c r="V88" s="98">
        <v>2</v>
      </c>
      <c r="W88" s="100">
        <v>9</v>
      </c>
      <c r="X88" s="98">
        <v>0</v>
      </c>
      <c r="Y88" s="98">
        <v>1</v>
      </c>
      <c r="Z88" s="98">
        <v>2</v>
      </c>
      <c r="AA88" s="154">
        <f t="shared" si="10"/>
        <v>24</v>
      </c>
      <c r="AB88" s="491">
        <v>1</v>
      </c>
      <c r="AC88" s="491">
        <v>2</v>
      </c>
      <c r="AD88" s="76"/>
      <c r="AE88" s="76" t="s">
        <v>142</v>
      </c>
      <c r="AF88" s="108"/>
      <c r="AG88" s="109"/>
      <c r="AH88" s="108"/>
      <c r="AI88" s="109"/>
      <c r="AJ88" s="108"/>
      <c r="AK88" s="109"/>
      <c r="AL88" s="108">
        <v>1</v>
      </c>
      <c r="AM88" s="109">
        <v>2</v>
      </c>
      <c r="AN88" s="108"/>
      <c r="AO88" s="109"/>
      <c r="AP88" s="19"/>
      <c r="AQ88" s="19"/>
      <c r="AR88" s="19"/>
      <c r="AS88" s="19"/>
      <c r="AT88" s="19"/>
      <c r="AU88" s="504"/>
      <c r="AV88" s="19"/>
      <c r="AW88" s="19"/>
      <c r="AX88" s="19"/>
      <c r="AY88" s="19"/>
      <c r="AZ88" s="27"/>
      <c r="BA88" s="22"/>
      <c r="BB88"/>
    </row>
    <row r="89" spans="2:54" ht="15.95" customHeight="1" x14ac:dyDescent="0.25">
      <c r="B89" s="292"/>
      <c r="C89" s="61"/>
      <c r="D89" s="56" t="s">
        <v>76</v>
      </c>
      <c r="E89" s="76">
        <v>3</v>
      </c>
      <c r="F89" s="76">
        <v>1</v>
      </c>
      <c r="G89" s="87">
        <v>16</v>
      </c>
      <c r="H89" s="180">
        <v>24</v>
      </c>
      <c r="I89" s="108">
        <v>13</v>
      </c>
      <c r="J89" s="76">
        <v>2</v>
      </c>
      <c r="K89" s="76">
        <v>1</v>
      </c>
      <c r="L89" s="76">
        <v>2</v>
      </c>
      <c r="M89" s="98">
        <v>24</v>
      </c>
      <c r="N89" s="98">
        <v>1</v>
      </c>
      <c r="O89" s="98">
        <v>2</v>
      </c>
      <c r="P89" s="108">
        <v>28</v>
      </c>
      <c r="Q89" s="76">
        <v>4</v>
      </c>
      <c r="R89" s="76">
        <v>1</v>
      </c>
      <c r="S89" s="76">
        <v>2</v>
      </c>
      <c r="T89" s="98">
        <v>32</v>
      </c>
      <c r="U89" s="98">
        <v>1</v>
      </c>
      <c r="V89" s="98">
        <v>2</v>
      </c>
      <c r="W89" s="100">
        <v>11</v>
      </c>
      <c r="X89" s="98">
        <v>3</v>
      </c>
      <c r="Y89" s="98">
        <v>1</v>
      </c>
      <c r="Z89" s="98">
        <v>2</v>
      </c>
      <c r="AA89" s="154">
        <f t="shared" si="10"/>
        <v>32</v>
      </c>
      <c r="AB89" s="491">
        <v>1</v>
      </c>
      <c r="AC89" s="491">
        <v>2</v>
      </c>
      <c r="AD89" s="76"/>
      <c r="AE89" s="76" t="s">
        <v>142</v>
      </c>
      <c r="AF89" s="108"/>
      <c r="AG89" s="109"/>
      <c r="AH89" s="108"/>
      <c r="AI89" s="109"/>
      <c r="AJ89" s="108"/>
      <c r="AK89" s="109"/>
      <c r="AL89" s="108">
        <v>1</v>
      </c>
      <c r="AM89" s="109">
        <v>2</v>
      </c>
      <c r="AN89" s="108"/>
      <c r="AO89" s="109"/>
      <c r="AP89" s="371"/>
      <c r="AQ89" s="19"/>
      <c r="AR89" s="19"/>
      <c r="AS89" s="19"/>
      <c r="AT89" s="19"/>
      <c r="AU89" s="504"/>
      <c r="AV89" s="19"/>
      <c r="AW89" s="19"/>
      <c r="AX89" s="19"/>
      <c r="AY89" s="19"/>
      <c r="AZ89" s="27"/>
      <c r="BA89" s="22"/>
      <c r="BB89"/>
    </row>
    <row r="90" spans="2:54" ht="15.95" customHeight="1" x14ac:dyDescent="0.25">
      <c r="B90" s="292"/>
      <c r="C90" s="61"/>
      <c r="D90" s="56" t="s">
        <v>77</v>
      </c>
      <c r="E90" s="76">
        <v>3</v>
      </c>
      <c r="F90" s="76">
        <v>1</v>
      </c>
      <c r="G90" s="87">
        <v>12</v>
      </c>
      <c r="H90" s="180">
        <v>36</v>
      </c>
      <c r="I90" s="108">
        <v>32</v>
      </c>
      <c r="J90" s="76">
        <v>11</v>
      </c>
      <c r="K90" s="76">
        <v>1</v>
      </c>
      <c r="L90" s="76">
        <v>3</v>
      </c>
      <c r="M90" s="98">
        <v>36</v>
      </c>
      <c r="N90" s="98">
        <v>1</v>
      </c>
      <c r="O90" s="98">
        <v>3</v>
      </c>
      <c r="P90" s="108">
        <v>18</v>
      </c>
      <c r="Q90" s="76">
        <v>7</v>
      </c>
      <c r="R90" s="76">
        <v>1</v>
      </c>
      <c r="S90" s="76">
        <v>3</v>
      </c>
      <c r="T90" s="98">
        <v>36</v>
      </c>
      <c r="U90" s="98">
        <v>1</v>
      </c>
      <c r="V90" s="98">
        <v>3</v>
      </c>
      <c r="W90" s="100">
        <v>17</v>
      </c>
      <c r="X90" s="98">
        <v>7</v>
      </c>
      <c r="Y90" s="98">
        <v>1</v>
      </c>
      <c r="Z90" s="98">
        <v>3</v>
      </c>
      <c r="AA90" s="154">
        <f t="shared" si="10"/>
        <v>24</v>
      </c>
      <c r="AB90" s="491">
        <v>1</v>
      </c>
      <c r="AC90" s="635">
        <v>2</v>
      </c>
      <c r="AD90" s="76"/>
      <c r="AE90" s="76" t="s">
        <v>142</v>
      </c>
      <c r="AF90" s="108"/>
      <c r="AG90" s="109"/>
      <c r="AH90" s="108"/>
      <c r="AI90" s="109"/>
      <c r="AJ90" s="108"/>
      <c r="AK90" s="109"/>
      <c r="AL90" s="108">
        <v>1</v>
      </c>
      <c r="AM90" s="109">
        <v>2</v>
      </c>
      <c r="AN90" s="108"/>
      <c r="AO90" s="109"/>
      <c r="AP90" s="19"/>
      <c r="AQ90" s="19"/>
      <c r="AR90" s="19"/>
      <c r="AS90" s="19"/>
      <c r="AT90" s="19"/>
      <c r="AU90" s="504"/>
      <c r="AV90" s="19"/>
      <c r="AW90" s="19"/>
      <c r="AX90" s="19"/>
      <c r="AY90" s="19"/>
      <c r="AZ90" s="27"/>
      <c r="BA90" s="22"/>
      <c r="BB90"/>
    </row>
    <row r="91" spans="2:54" ht="15.95" customHeight="1" x14ac:dyDescent="0.25">
      <c r="B91" s="292"/>
      <c r="C91" s="61"/>
      <c r="D91" s="56" t="s">
        <v>64</v>
      </c>
      <c r="E91" s="76">
        <v>3</v>
      </c>
      <c r="F91" s="76">
        <v>1</v>
      </c>
      <c r="G91" s="87">
        <v>9</v>
      </c>
      <c r="H91" s="180">
        <v>27</v>
      </c>
      <c r="I91" s="108">
        <v>33</v>
      </c>
      <c r="J91" s="76">
        <v>6</v>
      </c>
      <c r="K91" s="76">
        <v>1</v>
      </c>
      <c r="L91" s="76">
        <v>3</v>
      </c>
      <c r="M91" s="98">
        <v>36</v>
      </c>
      <c r="N91" s="98">
        <v>1</v>
      </c>
      <c r="O91" s="98">
        <v>4</v>
      </c>
      <c r="P91" s="108">
        <v>14</v>
      </c>
      <c r="Q91" s="76">
        <v>6</v>
      </c>
      <c r="R91" s="76">
        <v>1</v>
      </c>
      <c r="S91" s="76">
        <v>4</v>
      </c>
      <c r="T91" s="98">
        <v>36</v>
      </c>
      <c r="U91" s="98">
        <v>1</v>
      </c>
      <c r="V91" s="98">
        <v>4</v>
      </c>
      <c r="W91" s="100">
        <v>12</v>
      </c>
      <c r="X91" s="98">
        <v>1</v>
      </c>
      <c r="Y91" s="98">
        <v>1</v>
      </c>
      <c r="Z91" s="98">
        <v>3</v>
      </c>
      <c r="AA91" s="154">
        <f t="shared" si="10"/>
        <v>27</v>
      </c>
      <c r="AB91" s="491">
        <v>1</v>
      </c>
      <c r="AC91" s="635">
        <v>3</v>
      </c>
      <c r="AD91" s="76"/>
      <c r="AE91" s="76" t="s">
        <v>142</v>
      </c>
      <c r="AF91" s="108"/>
      <c r="AG91" s="109"/>
      <c r="AH91" s="108"/>
      <c r="AI91" s="109"/>
      <c r="AJ91" s="108"/>
      <c r="AK91" s="109"/>
      <c r="AL91" s="108">
        <v>1</v>
      </c>
      <c r="AM91" s="109">
        <v>3</v>
      </c>
      <c r="AN91" s="108"/>
      <c r="AO91" s="109"/>
      <c r="AP91" s="19"/>
      <c r="AQ91" s="19"/>
      <c r="AR91" s="19"/>
      <c r="AS91" s="19"/>
      <c r="AT91" s="19"/>
      <c r="AU91" s="504"/>
      <c r="AV91" s="19"/>
      <c r="AW91" s="19"/>
      <c r="AX91" s="19"/>
      <c r="AY91" s="19"/>
      <c r="AZ91" s="27"/>
      <c r="BA91" s="22"/>
      <c r="BB91"/>
    </row>
    <row r="92" spans="2:54" ht="15.95" customHeight="1" x14ac:dyDescent="0.25">
      <c r="B92" s="292"/>
      <c r="C92" s="61"/>
      <c r="D92" s="56" t="s">
        <v>63</v>
      </c>
      <c r="E92" s="76">
        <v>2</v>
      </c>
      <c r="F92" s="76">
        <v>2</v>
      </c>
      <c r="G92" s="472">
        <v>20</v>
      </c>
      <c r="H92" s="180">
        <v>40</v>
      </c>
      <c r="I92" s="108">
        <v>35</v>
      </c>
      <c r="J92" s="76">
        <v>2</v>
      </c>
      <c r="K92" s="76">
        <v>1</v>
      </c>
      <c r="L92" s="76">
        <v>2</v>
      </c>
      <c r="M92" s="98">
        <v>40</v>
      </c>
      <c r="N92" s="98">
        <v>1</v>
      </c>
      <c r="O92" s="98">
        <v>2</v>
      </c>
      <c r="P92" s="108">
        <v>35</v>
      </c>
      <c r="Q92" s="76">
        <v>2</v>
      </c>
      <c r="R92" s="76">
        <v>1</v>
      </c>
      <c r="S92" s="76">
        <v>2</v>
      </c>
      <c r="T92" s="98">
        <v>40</v>
      </c>
      <c r="U92" s="98">
        <v>1</v>
      </c>
      <c r="V92" s="98">
        <v>2</v>
      </c>
      <c r="W92" s="100">
        <v>33</v>
      </c>
      <c r="X92" s="98">
        <v>3</v>
      </c>
      <c r="Y92" s="98">
        <v>1</v>
      </c>
      <c r="Z92" s="98">
        <v>2</v>
      </c>
      <c r="AA92" s="154">
        <f t="shared" si="10"/>
        <v>40</v>
      </c>
      <c r="AB92" s="491">
        <v>1</v>
      </c>
      <c r="AC92" s="491">
        <v>2</v>
      </c>
      <c r="AD92" s="76"/>
      <c r="AE92" s="76" t="s">
        <v>144</v>
      </c>
      <c r="AF92" s="108"/>
      <c r="AG92" s="109"/>
      <c r="AH92" s="108"/>
      <c r="AI92" s="109"/>
      <c r="AJ92" s="108"/>
      <c r="AK92" s="109"/>
      <c r="AL92" s="108"/>
      <c r="AM92" s="109"/>
      <c r="AN92" s="108">
        <v>1</v>
      </c>
      <c r="AO92" s="109">
        <v>2</v>
      </c>
      <c r="AP92" s="19"/>
      <c r="AQ92" s="19"/>
      <c r="AR92" s="19"/>
      <c r="AS92" s="19"/>
      <c r="AT92" s="19"/>
      <c r="AU92" s="504"/>
      <c r="AV92" s="19"/>
      <c r="AW92" s="19"/>
      <c r="AX92" s="19"/>
      <c r="AY92" s="19"/>
      <c r="AZ92" s="27"/>
      <c r="BA92" s="22"/>
      <c r="BB92"/>
    </row>
    <row r="93" spans="2:54" ht="15.95" customHeight="1" x14ac:dyDescent="0.25">
      <c r="B93" s="292"/>
      <c r="C93" s="61"/>
      <c r="D93" s="56" t="s">
        <v>54</v>
      </c>
      <c r="E93" s="76">
        <v>2</v>
      </c>
      <c r="F93" s="76">
        <v>2</v>
      </c>
      <c r="G93" s="87">
        <v>16</v>
      </c>
      <c r="H93" s="180">
        <v>40</v>
      </c>
      <c r="I93" s="108">
        <v>35</v>
      </c>
      <c r="J93" s="76">
        <v>0</v>
      </c>
      <c r="K93" s="76">
        <v>1</v>
      </c>
      <c r="L93" s="76">
        <v>2</v>
      </c>
      <c r="M93" s="98">
        <v>40</v>
      </c>
      <c r="N93" s="98">
        <v>1</v>
      </c>
      <c r="O93" s="98">
        <v>2</v>
      </c>
      <c r="P93" s="108">
        <v>33</v>
      </c>
      <c r="Q93" s="76">
        <v>1</v>
      </c>
      <c r="R93" s="76">
        <v>1</v>
      </c>
      <c r="S93" s="76">
        <v>2</v>
      </c>
      <c r="T93" s="98">
        <v>40</v>
      </c>
      <c r="U93" s="98">
        <v>1</v>
      </c>
      <c r="V93" s="98">
        <v>2</v>
      </c>
      <c r="W93" s="100">
        <v>32</v>
      </c>
      <c r="X93" s="98">
        <v>0</v>
      </c>
      <c r="Y93" s="98">
        <v>1</v>
      </c>
      <c r="Z93" s="98">
        <v>2</v>
      </c>
      <c r="AA93" s="154">
        <f t="shared" si="10"/>
        <v>48</v>
      </c>
      <c r="AB93" s="491">
        <v>1</v>
      </c>
      <c r="AC93" s="494">
        <v>3</v>
      </c>
      <c r="AD93" s="76"/>
      <c r="AE93" s="76" t="s">
        <v>144</v>
      </c>
      <c r="AF93" s="108"/>
      <c r="AG93" s="109"/>
      <c r="AH93" s="108"/>
      <c r="AI93" s="109"/>
      <c r="AJ93" s="108"/>
      <c r="AK93" s="109"/>
      <c r="AL93" s="108"/>
      <c r="AM93" s="109"/>
      <c r="AN93" s="108">
        <v>1</v>
      </c>
      <c r="AO93" s="109">
        <v>3</v>
      </c>
      <c r="AP93" s="19"/>
      <c r="AQ93" s="19"/>
      <c r="AR93" s="19"/>
      <c r="AS93" s="19"/>
      <c r="AT93" s="19"/>
      <c r="AU93" s="504"/>
      <c r="AV93" s="19"/>
      <c r="AW93" s="19"/>
      <c r="AX93" s="19"/>
      <c r="AY93" s="19"/>
      <c r="AZ93" s="27"/>
      <c r="BA93" s="22"/>
      <c r="BB93"/>
    </row>
    <row r="94" spans="2:54" ht="15.95" customHeight="1" x14ac:dyDescent="0.25">
      <c r="B94" s="292"/>
      <c r="C94" s="61"/>
      <c r="D94" s="56" t="s">
        <v>76</v>
      </c>
      <c r="E94" s="76">
        <v>2</v>
      </c>
      <c r="F94" s="76">
        <v>2</v>
      </c>
      <c r="G94" s="472">
        <v>20</v>
      </c>
      <c r="H94" s="180">
        <v>40</v>
      </c>
      <c r="I94" s="108">
        <v>35</v>
      </c>
      <c r="J94" s="76">
        <v>2</v>
      </c>
      <c r="K94" s="76">
        <v>1</v>
      </c>
      <c r="L94" s="76">
        <v>2</v>
      </c>
      <c r="M94" s="98">
        <v>40</v>
      </c>
      <c r="N94" s="98">
        <v>1</v>
      </c>
      <c r="O94" s="98">
        <v>2</v>
      </c>
      <c r="P94" s="108">
        <v>15</v>
      </c>
      <c r="Q94" s="76">
        <v>4</v>
      </c>
      <c r="R94" s="76">
        <v>1</v>
      </c>
      <c r="S94" s="76">
        <v>2</v>
      </c>
      <c r="T94" s="98">
        <v>40</v>
      </c>
      <c r="U94" s="98">
        <v>1</v>
      </c>
      <c r="V94" s="98">
        <v>2</v>
      </c>
      <c r="W94" s="100">
        <v>38</v>
      </c>
      <c r="X94" s="98">
        <v>2</v>
      </c>
      <c r="Y94" s="98">
        <v>1</v>
      </c>
      <c r="Z94" s="98">
        <v>2</v>
      </c>
      <c r="AA94" s="154">
        <f t="shared" si="10"/>
        <v>60</v>
      </c>
      <c r="AB94" s="491">
        <v>1</v>
      </c>
      <c r="AC94" s="494">
        <v>3</v>
      </c>
      <c r="AD94" s="76"/>
      <c r="AE94" s="76" t="s">
        <v>144</v>
      </c>
      <c r="AF94" s="108"/>
      <c r="AG94" s="109"/>
      <c r="AH94" s="108"/>
      <c r="AI94" s="109"/>
      <c r="AJ94" s="108"/>
      <c r="AK94" s="109"/>
      <c r="AL94" s="108"/>
      <c r="AM94" s="109"/>
      <c r="AN94" s="108">
        <v>1</v>
      </c>
      <c r="AO94" s="109">
        <v>3</v>
      </c>
      <c r="AP94" s="19"/>
      <c r="AQ94" s="19"/>
      <c r="AR94" s="19"/>
      <c r="AS94" s="19"/>
      <c r="AT94" s="19"/>
      <c r="AU94" s="504"/>
      <c r="AV94" s="19"/>
      <c r="AW94" s="19"/>
      <c r="AX94" s="19"/>
      <c r="AY94" s="19"/>
      <c r="AZ94" s="27"/>
      <c r="BA94" s="22"/>
      <c r="BB94"/>
    </row>
    <row r="95" spans="2:54" ht="15.95" customHeight="1" x14ac:dyDescent="0.25">
      <c r="B95" s="292"/>
      <c r="C95" s="61"/>
      <c r="D95" s="56" t="s">
        <v>78</v>
      </c>
      <c r="E95" s="76">
        <v>2</v>
      </c>
      <c r="F95" s="76">
        <v>2</v>
      </c>
      <c r="G95" s="472">
        <v>20</v>
      </c>
      <c r="H95" s="180">
        <v>40</v>
      </c>
      <c r="I95" s="108">
        <v>34</v>
      </c>
      <c r="J95" s="76">
        <v>1</v>
      </c>
      <c r="K95" s="76">
        <v>1</v>
      </c>
      <c r="L95" s="76">
        <v>2</v>
      </c>
      <c r="M95" s="98">
        <v>40</v>
      </c>
      <c r="N95" s="98">
        <v>1</v>
      </c>
      <c r="O95" s="98">
        <v>2</v>
      </c>
      <c r="P95" s="108">
        <v>33</v>
      </c>
      <c r="Q95" s="76">
        <v>0</v>
      </c>
      <c r="R95" s="76">
        <v>1</v>
      </c>
      <c r="S95" s="76">
        <v>2</v>
      </c>
      <c r="T95" s="98">
        <v>40</v>
      </c>
      <c r="U95" s="98">
        <v>1</v>
      </c>
      <c r="V95" s="98">
        <v>2</v>
      </c>
      <c r="W95" s="100">
        <v>31</v>
      </c>
      <c r="X95" s="98">
        <v>1</v>
      </c>
      <c r="Y95" s="98">
        <v>1</v>
      </c>
      <c r="Z95" s="98">
        <v>2</v>
      </c>
      <c r="AA95" s="154">
        <f t="shared" si="10"/>
        <v>40</v>
      </c>
      <c r="AB95" s="491">
        <v>1</v>
      </c>
      <c r="AC95" s="491">
        <v>2</v>
      </c>
      <c r="AD95" s="76"/>
      <c r="AE95" s="76" t="s">
        <v>144</v>
      </c>
      <c r="AF95" s="108"/>
      <c r="AG95" s="109"/>
      <c r="AH95" s="108"/>
      <c r="AI95" s="109"/>
      <c r="AJ95" s="108"/>
      <c r="AK95" s="109"/>
      <c r="AL95" s="108"/>
      <c r="AM95" s="109"/>
      <c r="AN95" s="108">
        <v>1</v>
      </c>
      <c r="AO95" s="109">
        <v>2</v>
      </c>
      <c r="AP95" s="19"/>
      <c r="AQ95" s="19"/>
      <c r="AR95" s="19"/>
      <c r="AS95" s="19"/>
      <c r="AT95" s="19"/>
      <c r="AU95" s="504"/>
      <c r="AV95" s="19"/>
      <c r="AW95" s="19"/>
      <c r="AX95" s="19"/>
      <c r="AY95" s="19"/>
      <c r="AZ95" s="27"/>
      <c r="BA95" s="22"/>
      <c r="BB95"/>
    </row>
    <row r="96" spans="2:54" ht="15.95" customHeight="1" x14ac:dyDescent="0.25">
      <c r="B96" s="292"/>
      <c r="C96" s="61"/>
      <c r="D96" s="56" t="s">
        <v>62</v>
      </c>
      <c r="E96" s="76">
        <v>1</v>
      </c>
      <c r="F96" s="76">
        <v>3</v>
      </c>
      <c r="G96" s="472">
        <v>20</v>
      </c>
      <c r="H96" s="180">
        <v>40</v>
      </c>
      <c r="I96" s="108">
        <v>46</v>
      </c>
      <c r="J96" s="76">
        <v>6</v>
      </c>
      <c r="K96" s="76">
        <v>1</v>
      </c>
      <c r="L96" s="76">
        <v>2</v>
      </c>
      <c r="M96" s="98">
        <v>40</v>
      </c>
      <c r="N96" s="98">
        <v>1</v>
      </c>
      <c r="O96" s="98">
        <v>2</v>
      </c>
      <c r="P96" s="108">
        <v>30</v>
      </c>
      <c r="Q96" s="76">
        <v>6</v>
      </c>
      <c r="R96" s="76">
        <v>1</v>
      </c>
      <c r="S96" s="76">
        <v>2</v>
      </c>
      <c r="T96" s="98">
        <v>40</v>
      </c>
      <c r="U96" s="98">
        <v>1</v>
      </c>
      <c r="V96" s="98">
        <v>2</v>
      </c>
      <c r="W96" s="210">
        <v>44</v>
      </c>
      <c r="X96" s="100">
        <v>2</v>
      </c>
      <c r="Y96" s="98">
        <v>1</v>
      </c>
      <c r="Z96" s="98">
        <v>2</v>
      </c>
      <c r="AA96" s="154">
        <f t="shared" si="10"/>
        <v>60</v>
      </c>
      <c r="AB96" s="491">
        <v>1</v>
      </c>
      <c r="AC96" s="494">
        <v>3</v>
      </c>
      <c r="AD96" s="76"/>
      <c r="AE96" s="76" t="s">
        <v>144</v>
      </c>
      <c r="AF96" s="108"/>
      <c r="AG96" s="109"/>
      <c r="AH96" s="108"/>
      <c r="AI96" s="109"/>
      <c r="AJ96" s="108"/>
      <c r="AK96" s="109"/>
      <c r="AL96" s="108"/>
      <c r="AM96" s="109"/>
      <c r="AN96" s="108">
        <v>1</v>
      </c>
      <c r="AO96" s="109">
        <v>3</v>
      </c>
      <c r="AP96" s="19"/>
      <c r="AQ96" s="19"/>
      <c r="AR96" s="19"/>
      <c r="AS96" s="19"/>
      <c r="AT96" s="19"/>
      <c r="AU96" s="504"/>
      <c r="AV96" s="19"/>
      <c r="AW96" s="19"/>
      <c r="AX96" s="19"/>
      <c r="AY96" s="19"/>
      <c r="AZ96" s="27"/>
      <c r="BA96" s="22"/>
      <c r="BB96"/>
    </row>
    <row r="97" spans="2:54" ht="15.95" customHeight="1" x14ac:dyDescent="0.2">
      <c r="B97" s="296"/>
      <c r="C97" s="30"/>
      <c r="D97" s="35"/>
      <c r="E97" s="198"/>
      <c r="F97" s="198"/>
      <c r="G97" s="162"/>
      <c r="H97" s="35"/>
      <c r="I97" s="450"/>
      <c r="J97" s="435"/>
      <c r="K97" s="435"/>
      <c r="L97" s="435"/>
      <c r="M97" s="35"/>
      <c r="N97" s="35"/>
      <c r="O97" s="35"/>
      <c r="P97" s="450"/>
      <c r="Q97" s="435"/>
      <c r="R97" s="435"/>
      <c r="S97" s="435"/>
      <c r="T97" s="435"/>
      <c r="U97" s="435"/>
      <c r="V97" s="435"/>
      <c r="W97" s="450"/>
      <c r="X97" s="435"/>
      <c r="Y97" s="435"/>
      <c r="Z97" s="435"/>
      <c r="AA97" s="609"/>
      <c r="AB97" s="609"/>
      <c r="AC97" s="609"/>
      <c r="AD97" s="29"/>
      <c r="AE97" s="29"/>
      <c r="AF97" s="36"/>
      <c r="AG97" s="36"/>
      <c r="AH97" s="35"/>
      <c r="AI97" s="198"/>
      <c r="AJ97" s="35"/>
      <c r="AK97" s="35"/>
      <c r="AL97" s="35"/>
      <c r="AM97" s="35"/>
      <c r="AN97" s="35"/>
      <c r="AO97" s="321"/>
      <c r="AP97" s="19"/>
      <c r="AQ97" s="19"/>
      <c r="AR97" s="19"/>
      <c r="AS97" s="19"/>
      <c r="AT97" s="19"/>
      <c r="AU97" s="504"/>
      <c r="AV97" s="19"/>
      <c r="AW97" s="19"/>
      <c r="AX97" s="19"/>
      <c r="AY97" s="19"/>
      <c r="AZ97" s="27"/>
      <c r="BA97" s="22"/>
      <c r="BB97"/>
    </row>
    <row r="98" spans="2:54" ht="15.95" customHeight="1" x14ac:dyDescent="0.25">
      <c r="B98" s="289">
        <v>7</v>
      </c>
      <c r="C98" s="46">
        <v>1</v>
      </c>
      <c r="D98" s="46" t="s">
        <v>65</v>
      </c>
      <c r="E98" s="98">
        <v>2</v>
      </c>
      <c r="F98" s="98">
        <v>2</v>
      </c>
      <c r="G98" s="87">
        <v>15</v>
      </c>
      <c r="H98" s="529">
        <v>60</v>
      </c>
      <c r="I98" s="74">
        <v>29</v>
      </c>
      <c r="J98" s="93">
        <v>8</v>
      </c>
      <c r="K98" s="93">
        <v>2</v>
      </c>
      <c r="L98" s="93">
        <v>4</v>
      </c>
      <c r="M98" s="141">
        <v>60</v>
      </c>
      <c r="N98" s="141">
        <v>2</v>
      </c>
      <c r="O98" s="141">
        <v>4</v>
      </c>
      <c r="P98" s="74">
        <v>82</v>
      </c>
      <c r="Q98" s="93">
        <v>2</v>
      </c>
      <c r="R98" s="93">
        <v>2</v>
      </c>
      <c r="S98" s="93">
        <v>4</v>
      </c>
      <c r="T98" s="141">
        <f>V98*G98</f>
        <v>90</v>
      </c>
      <c r="U98" s="141">
        <v>2</v>
      </c>
      <c r="V98" s="407">
        <v>6</v>
      </c>
      <c r="W98" s="74">
        <v>56</v>
      </c>
      <c r="X98" s="93">
        <v>4</v>
      </c>
      <c r="Y98" s="93">
        <v>2</v>
      </c>
      <c r="Z98" s="93">
        <v>6</v>
      </c>
      <c r="AA98" s="489">
        <f t="shared" si="10"/>
        <v>90</v>
      </c>
      <c r="AB98" s="489">
        <v>2</v>
      </c>
      <c r="AC98" s="489">
        <v>6</v>
      </c>
      <c r="AD98" s="141" t="s">
        <v>145</v>
      </c>
      <c r="AE98" s="141"/>
      <c r="AF98" s="62">
        <f>AJ98+AL98+AN98</f>
        <v>2</v>
      </c>
      <c r="AG98" s="63">
        <f>AI98+AK98+AM98+AO98</f>
        <v>6</v>
      </c>
      <c r="AH98" s="98"/>
      <c r="AI98" s="99"/>
      <c r="AJ98" s="141">
        <v>1</v>
      </c>
      <c r="AK98" s="218">
        <v>3</v>
      </c>
      <c r="AL98" s="141">
        <v>0.5</v>
      </c>
      <c r="AM98" s="218">
        <v>1.5</v>
      </c>
      <c r="AN98" s="141">
        <v>0.5</v>
      </c>
      <c r="AO98" s="218">
        <v>1.5</v>
      </c>
      <c r="AP98" s="17"/>
      <c r="AQ98" s="17"/>
      <c r="AR98" s="17"/>
      <c r="AS98" s="17"/>
      <c r="AT98" s="17"/>
      <c r="AU98" s="504"/>
      <c r="AV98" s="17"/>
      <c r="AW98" s="17"/>
      <c r="AX98" s="17"/>
      <c r="AY98" s="17"/>
      <c r="AZ98" s="27"/>
      <c r="BA98" s="22"/>
      <c r="BB98"/>
    </row>
    <row r="99" spans="2:54" ht="15.95" customHeight="1" x14ac:dyDescent="0.25">
      <c r="B99" s="289">
        <v>7</v>
      </c>
      <c r="C99" s="46"/>
      <c r="D99" s="46" t="s">
        <v>237</v>
      </c>
      <c r="E99" s="98">
        <v>3</v>
      </c>
      <c r="F99" s="98">
        <v>1</v>
      </c>
      <c r="G99" s="87">
        <v>25</v>
      </c>
      <c r="H99" s="530">
        <v>100</v>
      </c>
      <c r="I99" s="82">
        <v>69</v>
      </c>
      <c r="J99" s="143">
        <v>0</v>
      </c>
      <c r="K99" s="143">
        <v>2</v>
      </c>
      <c r="L99" s="143">
        <v>3</v>
      </c>
      <c r="M99" s="142">
        <v>75</v>
      </c>
      <c r="N99" s="142">
        <v>2</v>
      </c>
      <c r="O99" s="142">
        <v>3</v>
      </c>
      <c r="P99" s="82">
        <v>86</v>
      </c>
      <c r="Q99" s="143">
        <v>0</v>
      </c>
      <c r="R99" s="143">
        <v>2</v>
      </c>
      <c r="S99" s="143">
        <v>3</v>
      </c>
      <c r="T99" s="142">
        <v>100</v>
      </c>
      <c r="U99" s="142">
        <v>2</v>
      </c>
      <c r="V99" s="410">
        <v>4</v>
      </c>
      <c r="W99" s="82">
        <v>66</v>
      </c>
      <c r="X99" s="143">
        <v>1</v>
      </c>
      <c r="Y99" s="143">
        <v>2</v>
      </c>
      <c r="Z99" s="567">
        <v>3</v>
      </c>
      <c r="AA99" s="490">
        <f t="shared" si="10"/>
        <v>75</v>
      </c>
      <c r="AB99" s="490">
        <v>2</v>
      </c>
      <c r="AC99" s="632">
        <v>3</v>
      </c>
      <c r="AD99" s="142" t="s">
        <v>235</v>
      </c>
      <c r="AE99" s="142" t="s">
        <v>236</v>
      </c>
      <c r="AF99" s="89"/>
      <c r="AG99" s="90"/>
      <c r="AH99" s="70">
        <v>2</v>
      </c>
      <c r="AI99" s="71">
        <v>3</v>
      </c>
      <c r="AJ99" s="68"/>
      <c r="AK99" s="69"/>
      <c r="AL99" s="100"/>
      <c r="AM99" s="101"/>
      <c r="AN99" s="100"/>
      <c r="AO99" s="101"/>
      <c r="AP99" s="230"/>
      <c r="AQ99" s="229"/>
      <c r="AR99" s="229"/>
      <c r="AS99" s="229"/>
      <c r="AT99" s="229"/>
      <c r="AU99" s="230"/>
      <c r="AV99" s="17"/>
      <c r="AW99" s="17"/>
      <c r="AX99" s="17"/>
      <c r="AY99" s="17"/>
      <c r="AZ99" s="27"/>
      <c r="BA99" s="22"/>
      <c r="BB99"/>
    </row>
    <row r="100" spans="2:54" ht="15.95" customHeight="1" x14ac:dyDescent="0.25">
      <c r="B100" s="289">
        <v>7</v>
      </c>
      <c r="C100" s="46"/>
      <c r="D100" s="46" t="s">
        <v>79</v>
      </c>
      <c r="E100" s="98">
        <v>3</v>
      </c>
      <c r="F100" s="98">
        <v>1</v>
      </c>
      <c r="G100" s="87">
        <v>16</v>
      </c>
      <c r="H100" s="180">
        <v>48</v>
      </c>
      <c r="I100" s="108">
        <v>14</v>
      </c>
      <c r="J100" s="76">
        <v>0</v>
      </c>
      <c r="K100" s="76">
        <v>1</v>
      </c>
      <c r="L100" s="76">
        <v>3</v>
      </c>
      <c r="M100" s="98">
        <v>48</v>
      </c>
      <c r="N100" s="98">
        <v>1</v>
      </c>
      <c r="O100" s="98">
        <v>3</v>
      </c>
      <c r="P100" s="108">
        <v>10</v>
      </c>
      <c r="Q100" s="76">
        <v>0</v>
      </c>
      <c r="R100" s="76">
        <v>1</v>
      </c>
      <c r="S100" s="76">
        <v>3</v>
      </c>
      <c r="T100" s="98">
        <v>32</v>
      </c>
      <c r="U100" s="98">
        <v>1</v>
      </c>
      <c r="V100" s="245">
        <v>2</v>
      </c>
      <c r="W100" s="108">
        <v>15</v>
      </c>
      <c r="X100" s="76">
        <v>0</v>
      </c>
      <c r="Y100" s="76">
        <v>1</v>
      </c>
      <c r="Z100" s="76">
        <v>2</v>
      </c>
      <c r="AA100" s="154">
        <f t="shared" si="10"/>
        <v>32</v>
      </c>
      <c r="AB100" s="491">
        <v>1</v>
      </c>
      <c r="AC100" s="491">
        <v>2</v>
      </c>
      <c r="AD100" s="98" t="s">
        <v>146</v>
      </c>
      <c r="AE100" s="98"/>
      <c r="AF100" s="107">
        <f t="shared" ref="AF100:AG103" si="12">AH100+AJ100</f>
        <v>1</v>
      </c>
      <c r="AG100" s="106">
        <f t="shared" si="12"/>
        <v>2</v>
      </c>
      <c r="AH100" s="104">
        <v>0.5</v>
      </c>
      <c r="AI100" s="105">
        <v>1</v>
      </c>
      <c r="AJ100" s="104">
        <v>0.5</v>
      </c>
      <c r="AK100" s="105">
        <v>1</v>
      </c>
      <c r="AL100" s="100"/>
      <c r="AM100" s="101"/>
      <c r="AN100" s="100"/>
      <c r="AO100" s="101"/>
      <c r="AP100" s="229"/>
      <c r="AQ100" s="230"/>
      <c r="AR100" s="229"/>
      <c r="AS100" s="229"/>
      <c r="AT100" s="229"/>
      <c r="AU100" s="230"/>
      <c r="AV100" s="17"/>
      <c r="AW100" s="17"/>
      <c r="AX100" s="17"/>
      <c r="AY100" s="17"/>
      <c r="AZ100" s="27"/>
      <c r="BA100" s="22"/>
      <c r="BB100"/>
    </row>
    <row r="101" spans="2:54" ht="15.95" customHeight="1" x14ac:dyDescent="0.25">
      <c r="B101" s="289">
        <v>7</v>
      </c>
      <c r="C101" s="46"/>
      <c r="D101" s="46" t="s">
        <v>84</v>
      </c>
      <c r="E101" s="98">
        <v>3</v>
      </c>
      <c r="F101" s="98">
        <v>1</v>
      </c>
      <c r="G101" s="87">
        <v>15</v>
      </c>
      <c r="H101" s="180">
        <v>60</v>
      </c>
      <c r="I101" s="108">
        <v>58</v>
      </c>
      <c r="J101" s="76">
        <v>0</v>
      </c>
      <c r="K101" s="76">
        <v>2</v>
      </c>
      <c r="L101" s="76">
        <v>4</v>
      </c>
      <c r="M101" s="98">
        <v>60</v>
      </c>
      <c r="N101" s="98">
        <v>2</v>
      </c>
      <c r="O101" s="98">
        <v>4</v>
      </c>
      <c r="P101" s="108">
        <v>54</v>
      </c>
      <c r="Q101" s="76">
        <v>0</v>
      </c>
      <c r="R101" s="76">
        <v>2</v>
      </c>
      <c r="S101" s="76">
        <v>4</v>
      </c>
      <c r="T101" s="98">
        <f t="shared" ref="T101:T110" si="13">V101*G101</f>
        <v>60</v>
      </c>
      <c r="U101" s="98">
        <v>2</v>
      </c>
      <c r="V101" s="98">
        <v>4</v>
      </c>
      <c r="W101" s="108">
        <v>32</v>
      </c>
      <c r="X101" s="76">
        <v>0</v>
      </c>
      <c r="Y101" s="76">
        <v>2</v>
      </c>
      <c r="Z101" s="76">
        <v>4</v>
      </c>
      <c r="AA101" s="154">
        <f t="shared" si="10"/>
        <v>45</v>
      </c>
      <c r="AB101" s="491">
        <v>2</v>
      </c>
      <c r="AC101" s="635">
        <v>3</v>
      </c>
      <c r="AD101" s="98" t="s">
        <v>146</v>
      </c>
      <c r="AE101" s="98"/>
      <c r="AF101" s="107">
        <f t="shared" si="12"/>
        <v>2</v>
      </c>
      <c r="AG101" s="106">
        <f t="shared" si="12"/>
        <v>3</v>
      </c>
      <c r="AH101" s="104">
        <v>1</v>
      </c>
      <c r="AI101" s="105">
        <v>1.5</v>
      </c>
      <c r="AJ101" s="104">
        <v>1</v>
      </c>
      <c r="AK101" s="105">
        <v>1.5</v>
      </c>
      <c r="AL101" s="100"/>
      <c r="AM101" s="101"/>
      <c r="AN101" s="100"/>
      <c r="AO101" s="101"/>
      <c r="AP101" s="229"/>
      <c r="AQ101" s="230"/>
      <c r="AR101" s="229"/>
      <c r="AS101" s="229"/>
      <c r="AT101" s="229"/>
      <c r="AU101" s="230"/>
      <c r="AV101" s="17"/>
      <c r="AW101" s="17"/>
      <c r="AX101" s="17"/>
      <c r="AY101" s="17"/>
      <c r="AZ101" s="27"/>
      <c r="BA101" s="22"/>
      <c r="BB101"/>
    </row>
    <row r="102" spans="2:54" ht="15.95" customHeight="1" x14ac:dyDescent="0.25">
      <c r="B102" s="289">
        <v>7</v>
      </c>
      <c r="C102" s="46"/>
      <c r="D102" s="46" t="s">
        <v>80</v>
      </c>
      <c r="E102" s="98">
        <v>2</v>
      </c>
      <c r="F102" s="98">
        <v>2</v>
      </c>
      <c r="G102" s="472">
        <v>20</v>
      </c>
      <c r="H102" s="180">
        <v>30</v>
      </c>
      <c r="I102" s="108">
        <v>9</v>
      </c>
      <c r="J102" s="76">
        <v>0</v>
      </c>
      <c r="K102" s="76">
        <v>1</v>
      </c>
      <c r="L102" s="76">
        <v>1</v>
      </c>
      <c r="M102" s="98">
        <v>20</v>
      </c>
      <c r="N102" s="98">
        <v>1</v>
      </c>
      <c r="O102" s="98">
        <v>1</v>
      </c>
      <c r="P102" s="108">
        <v>12</v>
      </c>
      <c r="Q102" s="76">
        <v>0</v>
      </c>
      <c r="R102" s="76">
        <v>1</v>
      </c>
      <c r="S102" s="76">
        <v>1</v>
      </c>
      <c r="T102" s="98">
        <f t="shared" si="13"/>
        <v>20</v>
      </c>
      <c r="U102" s="98">
        <v>1</v>
      </c>
      <c r="V102" s="98">
        <v>1</v>
      </c>
      <c r="W102" s="108">
        <v>2</v>
      </c>
      <c r="X102" s="76">
        <v>0</v>
      </c>
      <c r="Y102" s="76">
        <v>1</v>
      </c>
      <c r="Z102" s="76">
        <v>1</v>
      </c>
      <c r="AA102" s="154">
        <f t="shared" si="10"/>
        <v>20</v>
      </c>
      <c r="AB102" s="491">
        <v>1</v>
      </c>
      <c r="AC102" s="491">
        <v>1</v>
      </c>
      <c r="AD102" s="98" t="s">
        <v>147</v>
      </c>
      <c r="AE102" s="98"/>
      <c r="AF102" s="107">
        <f t="shared" si="12"/>
        <v>1</v>
      </c>
      <c r="AG102" s="106">
        <f t="shared" si="12"/>
        <v>1</v>
      </c>
      <c r="AH102" s="104">
        <v>0.5</v>
      </c>
      <c r="AI102" s="105">
        <v>0.5</v>
      </c>
      <c r="AJ102" s="104">
        <v>0.5</v>
      </c>
      <c r="AK102" s="105">
        <v>0.5</v>
      </c>
      <c r="AL102" s="100"/>
      <c r="AM102" s="101"/>
      <c r="AN102" s="100"/>
      <c r="AO102" s="101"/>
      <c r="AP102" s="229"/>
      <c r="AQ102" s="230"/>
      <c r="AR102" s="17"/>
      <c r="AS102" s="17"/>
      <c r="AT102" s="17"/>
      <c r="AU102" s="504"/>
      <c r="AV102" s="17"/>
      <c r="AW102" s="17"/>
      <c r="AX102" s="17"/>
      <c r="AY102" s="17"/>
      <c r="AZ102" s="27"/>
      <c r="BA102" s="22"/>
      <c r="BB102"/>
    </row>
    <row r="103" spans="2:54" ht="15.95" customHeight="1" x14ac:dyDescent="0.25">
      <c r="B103" s="289">
        <v>7</v>
      </c>
      <c r="C103" s="46"/>
      <c r="D103" s="46" t="s">
        <v>81</v>
      </c>
      <c r="E103" s="98">
        <v>3</v>
      </c>
      <c r="F103" s="98">
        <v>1</v>
      </c>
      <c r="G103" s="87">
        <v>14</v>
      </c>
      <c r="H103" s="180">
        <v>30</v>
      </c>
      <c r="I103" s="108">
        <v>13</v>
      </c>
      <c r="J103" s="76">
        <v>0</v>
      </c>
      <c r="K103" s="76">
        <v>1</v>
      </c>
      <c r="L103" s="76">
        <v>1</v>
      </c>
      <c r="M103" s="98">
        <v>20</v>
      </c>
      <c r="N103" s="98">
        <v>1</v>
      </c>
      <c r="O103" s="98">
        <v>1</v>
      </c>
      <c r="P103" s="108">
        <v>13</v>
      </c>
      <c r="Q103" s="76">
        <v>0</v>
      </c>
      <c r="R103" s="76">
        <v>1</v>
      </c>
      <c r="S103" s="76">
        <v>1</v>
      </c>
      <c r="T103" s="98">
        <v>14</v>
      </c>
      <c r="U103" s="98">
        <v>1</v>
      </c>
      <c r="V103" s="98">
        <v>1</v>
      </c>
      <c r="W103" s="108">
        <v>4</v>
      </c>
      <c r="X103" s="76">
        <v>1</v>
      </c>
      <c r="Y103" s="76">
        <v>1</v>
      </c>
      <c r="Z103" s="76">
        <v>1</v>
      </c>
      <c r="AA103" s="154">
        <f t="shared" si="10"/>
        <v>14</v>
      </c>
      <c r="AB103" s="491">
        <v>1</v>
      </c>
      <c r="AC103" s="491">
        <v>1</v>
      </c>
      <c r="AD103" s="98" t="s">
        <v>146</v>
      </c>
      <c r="AE103" s="98"/>
      <c r="AF103" s="107">
        <f t="shared" si="12"/>
        <v>1</v>
      </c>
      <c r="AG103" s="106">
        <f t="shared" si="12"/>
        <v>1</v>
      </c>
      <c r="AH103" s="104">
        <v>0.5</v>
      </c>
      <c r="AI103" s="105">
        <v>0.5</v>
      </c>
      <c r="AJ103" s="104">
        <v>0.5</v>
      </c>
      <c r="AK103" s="105">
        <v>0.5</v>
      </c>
      <c r="AL103" s="100"/>
      <c r="AM103" s="101"/>
      <c r="AN103" s="100"/>
      <c r="AO103" s="101"/>
      <c r="AP103" s="214"/>
      <c r="AQ103" s="17"/>
      <c r="AR103" s="17"/>
      <c r="AS103" s="17"/>
      <c r="AT103" s="17"/>
      <c r="AU103" s="504"/>
      <c r="AV103" s="17"/>
      <c r="AW103" s="17"/>
      <c r="AX103" s="17"/>
      <c r="AY103" s="17"/>
      <c r="AZ103" s="27"/>
      <c r="BA103" s="22"/>
      <c r="BB103"/>
    </row>
    <row r="104" spans="2:54" ht="15.95" customHeight="1" x14ac:dyDescent="0.25">
      <c r="B104" s="289">
        <v>7</v>
      </c>
      <c r="C104" s="46"/>
      <c r="D104" s="46" t="s">
        <v>182</v>
      </c>
      <c r="E104" s="98">
        <v>3</v>
      </c>
      <c r="F104" s="98">
        <v>1</v>
      </c>
      <c r="G104" s="472">
        <v>20</v>
      </c>
      <c r="H104" s="180">
        <v>40</v>
      </c>
      <c r="I104" s="108">
        <v>26</v>
      </c>
      <c r="J104" s="76">
        <v>0</v>
      </c>
      <c r="K104" s="76">
        <v>1</v>
      </c>
      <c r="L104" s="76">
        <v>2</v>
      </c>
      <c r="M104" s="98">
        <v>40</v>
      </c>
      <c r="N104" s="98">
        <v>1</v>
      </c>
      <c r="O104" s="98">
        <v>2</v>
      </c>
      <c r="P104" s="108">
        <v>22</v>
      </c>
      <c r="Q104" s="76">
        <v>0</v>
      </c>
      <c r="R104" s="76">
        <v>1</v>
      </c>
      <c r="S104" s="76">
        <v>2</v>
      </c>
      <c r="T104" s="98">
        <f t="shared" si="13"/>
        <v>40</v>
      </c>
      <c r="U104" s="98">
        <v>1</v>
      </c>
      <c r="V104" s="98">
        <v>2</v>
      </c>
      <c r="W104" s="108">
        <v>13</v>
      </c>
      <c r="X104" s="76">
        <v>0</v>
      </c>
      <c r="Y104" s="76">
        <v>1</v>
      </c>
      <c r="Z104" s="76">
        <v>1</v>
      </c>
      <c r="AA104" s="154">
        <f t="shared" si="10"/>
        <v>20</v>
      </c>
      <c r="AB104" s="491">
        <v>1</v>
      </c>
      <c r="AC104" s="635">
        <v>1</v>
      </c>
      <c r="AD104" s="404" t="s">
        <v>235</v>
      </c>
      <c r="AE104" s="404" t="s">
        <v>273</v>
      </c>
      <c r="AF104" s="89"/>
      <c r="AG104" s="90"/>
      <c r="AH104" s="89">
        <v>1</v>
      </c>
      <c r="AI104" s="90">
        <v>1</v>
      </c>
      <c r="AJ104" s="68"/>
      <c r="AK104" s="69"/>
      <c r="AL104" s="100"/>
      <c r="AM104" s="101"/>
      <c r="AN104" s="100"/>
      <c r="AO104" s="101"/>
      <c r="AP104" s="17"/>
      <c r="AQ104" s="17"/>
      <c r="AR104" s="17"/>
      <c r="AS104" s="17"/>
      <c r="AT104" s="17"/>
      <c r="AU104" s="504"/>
      <c r="AV104" s="17"/>
      <c r="AW104" s="17"/>
      <c r="AX104" s="17"/>
      <c r="AY104" s="17"/>
      <c r="AZ104" s="27"/>
      <c r="BA104" s="22"/>
      <c r="BB104"/>
    </row>
    <row r="105" spans="2:54" ht="15.95" customHeight="1" x14ac:dyDescent="0.25">
      <c r="B105" s="289">
        <v>7</v>
      </c>
      <c r="C105" s="46"/>
      <c r="D105" s="46" t="s">
        <v>183</v>
      </c>
      <c r="E105" s="98">
        <v>2</v>
      </c>
      <c r="F105" s="98">
        <v>2</v>
      </c>
      <c r="G105" s="472">
        <v>20</v>
      </c>
      <c r="H105" s="180">
        <v>40</v>
      </c>
      <c r="I105" s="108">
        <v>33</v>
      </c>
      <c r="J105" s="76">
        <v>0</v>
      </c>
      <c r="K105" s="76">
        <v>1</v>
      </c>
      <c r="L105" s="76">
        <v>2</v>
      </c>
      <c r="M105" s="98">
        <v>40</v>
      </c>
      <c r="N105" s="98">
        <v>1</v>
      </c>
      <c r="O105" s="98">
        <v>2</v>
      </c>
      <c r="P105" s="108">
        <v>27</v>
      </c>
      <c r="Q105" s="76">
        <v>0</v>
      </c>
      <c r="R105" s="76">
        <v>1</v>
      </c>
      <c r="S105" s="76">
        <v>2</v>
      </c>
      <c r="T105" s="98">
        <f t="shared" si="13"/>
        <v>40</v>
      </c>
      <c r="U105" s="98">
        <v>1</v>
      </c>
      <c r="V105" s="98">
        <v>2</v>
      </c>
      <c r="W105" s="108">
        <v>24</v>
      </c>
      <c r="X105" s="76">
        <v>0</v>
      </c>
      <c r="Y105" s="76">
        <v>1</v>
      </c>
      <c r="Z105" s="76">
        <v>2</v>
      </c>
      <c r="AA105" s="154">
        <f t="shared" si="10"/>
        <v>40</v>
      </c>
      <c r="AB105" s="491">
        <v>1</v>
      </c>
      <c r="AC105" s="491">
        <v>2</v>
      </c>
      <c r="AD105" s="404" t="s">
        <v>235</v>
      </c>
      <c r="AE105" s="404" t="s">
        <v>273</v>
      </c>
      <c r="AF105" s="89"/>
      <c r="AG105" s="90"/>
      <c r="AH105" s="89">
        <v>1</v>
      </c>
      <c r="AI105" s="90">
        <v>2</v>
      </c>
      <c r="AJ105" s="68"/>
      <c r="AK105" s="69"/>
      <c r="AL105" s="100"/>
      <c r="AM105" s="101"/>
      <c r="AN105" s="100"/>
      <c r="AO105" s="101"/>
      <c r="AP105" s="214"/>
      <c r="AQ105" s="17"/>
      <c r="AR105" s="17"/>
      <c r="AS105" s="17"/>
      <c r="AT105" s="17"/>
      <c r="AU105" s="504"/>
      <c r="AV105" s="17"/>
      <c r="AW105" s="17"/>
      <c r="AX105" s="17"/>
      <c r="AY105" s="17"/>
      <c r="AZ105" s="27"/>
      <c r="BA105" s="22"/>
      <c r="BB105"/>
    </row>
    <row r="106" spans="2:54" ht="15.95" customHeight="1" x14ac:dyDescent="0.25">
      <c r="B106" s="289">
        <v>7</v>
      </c>
      <c r="C106" s="46"/>
      <c r="D106" s="46" t="s">
        <v>184</v>
      </c>
      <c r="E106" s="98">
        <v>3</v>
      </c>
      <c r="F106" s="98">
        <v>1</v>
      </c>
      <c r="G106" s="472">
        <v>20</v>
      </c>
      <c r="H106" s="180">
        <v>40</v>
      </c>
      <c r="I106" s="108">
        <v>22</v>
      </c>
      <c r="J106" s="76">
        <v>0</v>
      </c>
      <c r="K106" s="76">
        <v>1</v>
      </c>
      <c r="L106" s="76">
        <v>2</v>
      </c>
      <c r="M106" s="98">
        <v>40</v>
      </c>
      <c r="N106" s="98">
        <v>1</v>
      </c>
      <c r="O106" s="98">
        <v>2</v>
      </c>
      <c r="P106" s="108">
        <v>24</v>
      </c>
      <c r="Q106" s="76">
        <v>0</v>
      </c>
      <c r="R106" s="76">
        <v>1</v>
      </c>
      <c r="S106" s="245">
        <v>1</v>
      </c>
      <c r="T106" s="98">
        <f t="shared" si="13"/>
        <v>20</v>
      </c>
      <c r="U106" s="98">
        <v>1</v>
      </c>
      <c r="V106" s="245">
        <v>1</v>
      </c>
      <c r="W106" s="108">
        <v>13</v>
      </c>
      <c r="X106" s="76">
        <v>0</v>
      </c>
      <c r="Y106" s="76">
        <v>1</v>
      </c>
      <c r="Z106" s="76">
        <v>1</v>
      </c>
      <c r="AA106" s="154">
        <f t="shared" si="10"/>
        <v>20</v>
      </c>
      <c r="AB106" s="491">
        <v>1</v>
      </c>
      <c r="AC106" s="491">
        <v>1</v>
      </c>
      <c r="AD106" s="404" t="s">
        <v>235</v>
      </c>
      <c r="AE106" s="404" t="s">
        <v>273</v>
      </c>
      <c r="AF106" s="89"/>
      <c r="AG106" s="90"/>
      <c r="AH106" s="89">
        <v>1</v>
      </c>
      <c r="AI106" s="90">
        <v>1</v>
      </c>
      <c r="AJ106" s="68"/>
      <c r="AK106" s="69"/>
      <c r="AL106" s="100"/>
      <c r="AM106" s="101"/>
      <c r="AN106" s="100"/>
      <c r="AO106" s="101"/>
      <c r="AP106" s="17"/>
      <c r="AQ106" s="17"/>
      <c r="AR106" s="17"/>
      <c r="AS106" s="17"/>
      <c r="AT106" s="17"/>
      <c r="AU106" s="504"/>
      <c r="AV106" s="17"/>
      <c r="AW106" s="17"/>
      <c r="AX106" s="17"/>
      <c r="AY106" s="17"/>
      <c r="AZ106" s="27"/>
      <c r="BA106" s="22"/>
      <c r="BB106"/>
    </row>
    <row r="107" spans="2:54" ht="15.95" customHeight="1" x14ac:dyDescent="0.25">
      <c r="B107" s="289">
        <v>7</v>
      </c>
      <c r="C107" s="46"/>
      <c r="D107" s="46" t="s">
        <v>185</v>
      </c>
      <c r="E107" s="98">
        <v>3</v>
      </c>
      <c r="F107" s="98">
        <v>1</v>
      </c>
      <c r="G107" s="87">
        <v>15</v>
      </c>
      <c r="H107" s="180">
        <v>40</v>
      </c>
      <c r="I107" s="108">
        <v>25</v>
      </c>
      <c r="J107" s="76">
        <v>0</v>
      </c>
      <c r="K107" s="76">
        <v>1</v>
      </c>
      <c r="L107" s="76">
        <v>2</v>
      </c>
      <c r="M107" s="98">
        <v>40</v>
      </c>
      <c r="N107" s="98">
        <v>1</v>
      </c>
      <c r="O107" s="98">
        <v>2</v>
      </c>
      <c r="P107" s="108">
        <v>27</v>
      </c>
      <c r="Q107" s="76">
        <v>0</v>
      </c>
      <c r="R107" s="76">
        <v>1</v>
      </c>
      <c r="S107" s="76">
        <v>2</v>
      </c>
      <c r="T107" s="98">
        <f t="shared" si="13"/>
        <v>30</v>
      </c>
      <c r="U107" s="98">
        <v>1</v>
      </c>
      <c r="V107" s="98">
        <v>2</v>
      </c>
      <c r="W107" s="108">
        <v>18</v>
      </c>
      <c r="X107" s="76">
        <v>0</v>
      </c>
      <c r="Y107" s="76">
        <v>1</v>
      </c>
      <c r="Z107" s="76">
        <v>2</v>
      </c>
      <c r="AA107" s="154">
        <f t="shared" si="10"/>
        <v>30</v>
      </c>
      <c r="AB107" s="491">
        <v>1</v>
      </c>
      <c r="AC107" s="491">
        <v>2</v>
      </c>
      <c r="AD107" s="404" t="s">
        <v>235</v>
      </c>
      <c r="AE107" s="404" t="s">
        <v>273</v>
      </c>
      <c r="AF107" s="89"/>
      <c r="AG107" s="90"/>
      <c r="AH107" s="89">
        <v>1</v>
      </c>
      <c r="AI107" s="90">
        <v>2</v>
      </c>
      <c r="AJ107" s="68"/>
      <c r="AK107" s="69"/>
      <c r="AL107" s="100"/>
      <c r="AM107" s="101"/>
      <c r="AN107" s="100"/>
      <c r="AO107" s="101"/>
      <c r="AP107" s="17"/>
      <c r="AQ107" s="17"/>
      <c r="AR107" s="17"/>
      <c r="AS107" s="17"/>
      <c r="AT107" s="17"/>
      <c r="AU107" s="504"/>
      <c r="AV107" s="17"/>
      <c r="AW107" s="17"/>
      <c r="AX107" s="17"/>
      <c r="AY107" s="17"/>
      <c r="AZ107" s="27"/>
      <c r="BA107" s="22"/>
      <c r="BB107"/>
    </row>
    <row r="108" spans="2:54" ht="15.95" customHeight="1" x14ac:dyDescent="0.25">
      <c r="B108" s="289">
        <v>7</v>
      </c>
      <c r="C108" s="46"/>
      <c r="D108" s="46" t="s">
        <v>186</v>
      </c>
      <c r="E108" s="98">
        <v>3</v>
      </c>
      <c r="F108" s="98">
        <v>1</v>
      </c>
      <c r="G108" s="472">
        <v>20</v>
      </c>
      <c r="H108" s="180">
        <v>40</v>
      </c>
      <c r="I108" s="108">
        <v>38</v>
      </c>
      <c r="J108" s="76">
        <v>0</v>
      </c>
      <c r="K108" s="76">
        <v>1</v>
      </c>
      <c r="L108" s="76">
        <v>2</v>
      </c>
      <c r="M108" s="98">
        <v>60</v>
      </c>
      <c r="N108" s="98">
        <v>1</v>
      </c>
      <c r="O108" s="98">
        <v>3</v>
      </c>
      <c r="P108" s="108">
        <v>20</v>
      </c>
      <c r="Q108" s="76">
        <v>0</v>
      </c>
      <c r="R108" s="76">
        <v>1</v>
      </c>
      <c r="S108" s="76">
        <v>3</v>
      </c>
      <c r="T108" s="98">
        <f t="shared" si="13"/>
        <v>60</v>
      </c>
      <c r="U108" s="98">
        <v>1</v>
      </c>
      <c r="V108" s="98">
        <v>3</v>
      </c>
      <c r="W108" s="108">
        <v>22</v>
      </c>
      <c r="X108" s="76">
        <v>0</v>
      </c>
      <c r="Y108" s="76">
        <v>1</v>
      </c>
      <c r="Z108" s="76">
        <v>3</v>
      </c>
      <c r="AA108" s="154">
        <f t="shared" si="10"/>
        <v>40</v>
      </c>
      <c r="AB108" s="491">
        <v>1</v>
      </c>
      <c r="AC108" s="635">
        <v>2</v>
      </c>
      <c r="AD108" s="404" t="s">
        <v>235</v>
      </c>
      <c r="AE108" s="404" t="s">
        <v>273</v>
      </c>
      <c r="AF108" s="89"/>
      <c r="AG108" s="90"/>
      <c r="AH108" s="89">
        <v>1</v>
      </c>
      <c r="AI108" s="90">
        <v>2</v>
      </c>
      <c r="AJ108" s="68"/>
      <c r="AK108" s="69"/>
      <c r="AL108" s="100"/>
      <c r="AM108" s="101"/>
      <c r="AN108" s="100"/>
      <c r="AO108" s="101"/>
      <c r="AP108" s="17"/>
      <c r="AQ108" s="17"/>
      <c r="AR108" s="17"/>
      <c r="AS108" s="17"/>
      <c r="AT108" s="17"/>
      <c r="AU108" s="504"/>
      <c r="AV108" s="17"/>
      <c r="AW108" s="17"/>
      <c r="AX108" s="17"/>
      <c r="AY108" s="17"/>
      <c r="AZ108" s="27"/>
      <c r="BA108" s="22"/>
      <c r="BB108"/>
    </row>
    <row r="109" spans="2:54" ht="15.95" customHeight="1" x14ac:dyDescent="0.25">
      <c r="B109" s="289">
        <v>7</v>
      </c>
      <c r="C109" s="46"/>
      <c r="D109" s="46" t="s">
        <v>170</v>
      </c>
      <c r="E109" s="98">
        <v>3</v>
      </c>
      <c r="F109" s="98">
        <v>1</v>
      </c>
      <c r="G109" s="87">
        <v>15</v>
      </c>
      <c r="H109" s="180">
        <v>45</v>
      </c>
      <c r="I109" s="108">
        <v>33</v>
      </c>
      <c r="J109" s="76">
        <v>2</v>
      </c>
      <c r="K109" s="76">
        <v>1</v>
      </c>
      <c r="L109" s="76">
        <v>3</v>
      </c>
      <c r="M109" s="98">
        <v>45</v>
      </c>
      <c r="N109" s="98">
        <v>1</v>
      </c>
      <c r="O109" s="98">
        <v>3</v>
      </c>
      <c r="P109" s="108">
        <v>17</v>
      </c>
      <c r="Q109" s="76">
        <v>2</v>
      </c>
      <c r="R109" s="76">
        <v>1</v>
      </c>
      <c r="S109" s="76">
        <v>3</v>
      </c>
      <c r="T109" s="98">
        <f t="shared" si="13"/>
        <v>30</v>
      </c>
      <c r="U109" s="98">
        <v>1</v>
      </c>
      <c r="V109" s="245">
        <v>2</v>
      </c>
      <c r="W109" s="108">
        <v>8</v>
      </c>
      <c r="X109" s="76">
        <v>0</v>
      </c>
      <c r="Y109" s="76">
        <v>1</v>
      </c>
      <c r="Z109" s="76">
        <v>1</v>
      </c>
      <c r="AA109" s="154">
        <f t="shared" si="10"/>
        <v>15</v>
      </c>
      <c r="AB109" s="491">
        <v>1</v>
      </c>
      <c r="AC109" s="635">
        <v>1</v>
      </c>
      <c r="AD109" s="404" t="s">
        <v>272</v>
      </c>
      <c r="AE109" s="404" t="s">
        <v>273</v>
      </c>
      <c r="AF109" s="164"/>
      <c r="AG109" s="165"/>
      <c r="AH109" s="166"/>
      <c r="AI109" s="167"/>
      <c r="AJ109" s="164">
        <v>1</v>
      </c>
      <c r="AK109" s="165">
        <v>1</v>
      </c>
      <c r="AL109" s="100"/>
      <c r="AM109" s="101"/>
      <c r="AN109" s="100"/>
      <c r="AO109" s="101"/>
      <c r="AP109" s="17"/>
      <c r="AQ109" s="17"/>
      <c r="AR109" s="17"/>
      <c r="AS109" s="17"/>
      <c r="AT109" s="17"/>
      <c r="AU109" s="504"/>
      <c r="AV109" s="17"/>
      <c r="AW109" s="17"/>
      <c r="AX109" s="17"/>
      <c r="AY109" s="17"/>
      <c r="AZ109" s="27"/>
      <c r="BA109" s="22"/>
      <c r="BB109"/>
    </row>
    <row r="110" spans="2:54" ht="15.95" customHeight="1" x14ac:dyDescent="0.25">
      <c r="B110" s="289">
        <v>7</v>
      </c>
      <c r="C110" s="46"/>
      <c r="D110" s="46" t="s">
        <v>171</v>
      </c>
      <c r="E110" s="98">
        <v>3</v>
      </c>
      <c r="F110" s="98">
        <v>1</v>
      </c>
      <c r="G110" s="87">
        <v>15</v>
      </c>
      <c r="H110" s="180">
        <v>30</v>
      </c>
      <c r="I110" s="108">
        <v>28</v>
      </c>
      <c r="J110" s="76">
        <v>1</v>
      </c>
      <c r="K110" s="76">
        <v>1</v>
      </c>
      <c r="L110" s="76">
        <v>2</v>
      </c>
      <c r="M110" s="98">
        <v>30</v>
      </c>
      <c r="N110" s="98">
        <v>1</v>
      </c>
      <c r="O110" s="98">
        <v>2</v>
      </c>
      <c r="P110" s="108">
        <v>20</v>
      </c>
      <c r="Q110" s="76">
        <v>0</v>
      </c>
      <c r="R110" s="76">
        <v>1</v>
      </c>
      <c r="S110" s="76">
        <v>2</v>
      </c>
      <c r="T110" s="98">
        <f t="shared" si="13"/>
        <v>30</v>
      </c>
      <c r="U110" s="98">
        <v>1</v>
      </c>
      <c r="V110" s="98">
        <v>2</v>
      </c>
      <c r="W110" s="108">
        <v>8</v>
      </c>
      <c r="X110" s="76">
        <v>0</v>
      </c>
      <c r="Y110" s="76">
        <v>1</v>
      </c>
      <c r="Z110" s="76">
        <v>2</v>
      </c>
      <c r="AA110" s="154">
        <f t="shared" si="10"/>
        <v>15</v>
      </c>
      <c r="AB110" s="491">
        <v>1</v>
      </c>
      <c r="AC110" s="635">
        <v>1</v>
      </c>
      <c r="AD110" s="404" t="s">
        <v>272</v>
      </c>
      <c r="AE110" s="404" t="s">
        <v>273</v>
      </c>
      <c r="AF110" s="164"/>
      <c r="AG110" s="165"/>
      <c r="AH110" s="166"/>
      <c r="AI110" s="167"/>
      <c r="AJ110" s="164">
        <v>1</v>
      </c>
      <c r="AK110" s="165">
        <v>1</v>
      </c>
      <c r="AL110" s="100"/>
      <c r="AM110" s="101"/>
      <c r="AN110" s="100"/>
      <c r="AO110" s="101"/>
      <c r="AP110" s="17"/>
      <c r="AQ110" s="17"/>
      <c r="AR110" s="17"/>
      <c r="AS110" s="17"/>
      <c r="AT110" s="17"/>
      <c r="AU110" s="504"/>
      <c r="AV110" s="17"/>
      <c r="AW110" s="17"/>
      <c r="AX110" s="17"/>
      <c r="AY110" s="17"/>
      <c r="AZ110" s="27"/>
      <c r="BA110" s="22"/>
      <c r="BB110"/>
    </row>
    <row r="111" spans="2:54" ht="15.95" customHeight="1" x14ac:dyDescent="0.25">
      <c r="B111" s="289">
        <v>7</v>
      </c>
      <c r="C111" s="46"/>
      <c r="D111" s="46" t="s">
        <v>174</v>
      </c>
      <c r="E111" s="98">
        <v>3</v>
      </c>
      <c r="F111" s="98">
        <v>1</v>
      </c>
      <c r="G111" s="472">
        <v>20</v>
      </c>
      <c r="H111" s="180">
        <v>30</v>
      </c>
      <c r="I111" s="108">
        <v>20</v>
      </c>
      <c r="J111" s="76">
        <v>0</v>
      </c>
      <c r="K111" s="76">
        <v>1</v>
      </c>
      <c r="L111" s="76">
        <v>1</v>
      </c>
      <c r="M111" s="98">
        <v>20</v>
      </c>
      <c r="N111" s="98">
        <v>1</v>
      </c>
      <c r="O111" s="98">
        <v>1</v>
      </c>
      <c r="P111" s="108">
        <v>23</v>
      </c>
      <c r="Q111" s="76">
        <v>0</v>
      </c>
      <c r="R111" s="76">
        <v>1</v>
      </c>
      <c r="S111" s="76">
        <v>1</v>
      </c>
      <c r="T111" s="98">
        <v>30</v>
      </c>
      <c r="U111" s="98">
        <v>1</v>
      </c>
      <c r="V111" s="413">
        <v>2</v>
      </c>
      <c r="W111" s="108">
        <v>20</v>
      </c>
      <c r="X111" s="76">
        <v>0</v>
      </c>
      <c r="Y111" s="76">
        <v>1</v>
      </c>
      <c r="Z111" s="76">
        <v>1</v>
      </c>
      <c r="AA111" s="154">
        <f t="shared" ref="AA111:AA122" si="14">AC111*G111</f>
        <v>20</v>
      </c>
      <c r="AB111" s="491">
        <v>1</v>
      </c>
      <c r="AC111" s="635">
        <v>1</v>
      </c>
      <c r="AD111" s="404" t="s">
        <v>272</v>
      </c>
      <c r="AE111" s="404" t="s">
        <v>273</v>
      </c>
      <c r="AF111" s="164"/>
      <c r="AG111" s="165"/>
      <c r="AH111" s="166"/>
      <c r="AI111" s="167"/>
      <c r="AJ111" s="164">
        <v>1</v>
      </c>
      <c r="AK111" s="165">
        <v>1</v>
      </c>
      <c r="AL111" s="100"/>
      <c r="AM111" s="101"/>
      <c r="AN111" s="100"/>
      <c r="AO111" s="101"/>
      <c r="AP111" s="17"/>
      <c r="AQ111" s="17"/>
      <c r="AR111" s="17"/>
      <c r="AS111" s="17"/>
      <c r="AT111" s="17"/>
      <c r="AU111" s="504"/>
      <c r="AV111" s="17"/>
      <c r="AW111" s="17"/>
      <c r="AX111" s="17"/>
      <c r="AY111" s="17"/>
      <c r="AZ111" s="27"/>
      <c r="BA111" s="22"/>
      <c r="BB111"/>
    </row>
    <row r="112" spans="2:54" ht="15.95" customHeight="1" x14ac:dyDescent="0.25">
      <c r="B112" s="289">
        <v>7</v>
      </c>
      <c r="C112" s="46"/>
      <c r="D112" s="46" t="s">
        <v>173</v>
      </c>
      <c r="E112" s="98">
        <v>3.5</v>
      </c>
      <c r="F112" s="98">
        <v>0.5</v>
      </c>
      <c r="G112" s="472">
        <v>20</v>
      </c>
      <c r="H112" s="180">
        <v>30</v>
      </c>
      <c r="I112" s="108">
        <v>31</v>
      </c>
      <c r="J112" s="76">
        <v>1</v>
      </c>
      <c r="K112" s="76">
        <v>1</v>
      </c>
      <c r="L112" s="76">
        <v>2</v>
      </c>
      <c r="M112" s="98">
        <v>40</v>
      </c>
      <c r="N112" s="98">
        <v>1</v>
      </c>
      <c r="O112" s="98">
        <v>2</v>
      </c>
      <c r="P112" s="108">
        <v>21</v>
      </c>
      <c r="Q112" s="76">
        <v>1</v>
      </c>
      <c r="R112" s="76">
        <v>1</v>
      </c>
      <c r="S112" s="76">
        <v>2</v>
      </c>
      <c r="T112" s="98">
        <v>30</v>
      </c>
      <c r="U112" s="98">
        <v>1</v>
      </c>
      <c r="V112" s="98">
        <v>2</v>
      </c>
      <c r="W112" s="108">
        <v>12</v>
      </c>
      <c r="X112" s="76">
        <v>0</v>
      </c>
      <c r="Y112" s="76">
        <v>1</v>
      </c>
      <c r="Z112" s="76">
        <v>2</v>
      </c>
      <c r="AA112" s="154">
        <f t="shared" si="14"/>
        <v>20</v>
      </c>
      <c r="AB112" s="491">
        <v>1</v>
      </c>
      <c r="AC112" s="635">
        <v>1</v>
      </c>
      <c r="AD112" s="404" t="s">
        <v>272</v>
      </c>
      <c r="AE112" s="404" t="s">
        <v>273</v>
      </c>
      <c r="AF112" s="164"/>
      <c r="AG112" s="165"/>
      <c r="AH112" s="166"/>
      <c r="AI112" s="167"/>
      <c r="AJ112" s="164">
        <v>1</v>
      </c>
      <c r="AK112" s="165">
        <v>1</v>
      </c>
      <c r="AL112" s="100"/>
      <c r="AM112" s="101"/>
      <c r="AN112" s="100"/>
      <c r="AO112" s="101"/>
      <c r="AP112" s="17"/>
      <c r="AQ112" s="17"/>
      <c r="AR112" s="17"/>
      <c r="AS112" s="17"/>
      <c r="AT112" s="17"/>
      <c r="AU112" s="504"/>
      <c r="AV112" s="17"/>
      <c r="AW112" s="17"/>
      <c r="AX112" s="17"/>
      <c r="AY112" s="17"/>
      <c r="AZ112" s="27"/>
      <c r="BA112" s="22"/>
      <c r="BB112"/>
    </row>
    <row r="113" spans="1:54" ht="15.95" customHeight="1" x14ac:dyDescent="0.25">
      <c r="B113" s="289">
        <v>7</v>
      </c>
      <c r="C113" s="46"/>
      <c r="D113" s="46" t="s">
        <v>312</v>
      </c>
      <c r="E113" s="98">
        <v>3</v>
      </c>
      <c r="F113" s="98">
        <v>1</v>
      </c>
      <c r="G113" s="87">
        <v>9</v>
      </c>
      <c r="H113" s="180">
        <v>18</v>
      </c>
      <c r="I113" s="108">
        <v>2</v>
      </c>
      <c r="J113" s="76">
        <v>0</v>
      </c>
      <c r="K113" s="76">
        <v>1</v>
      </c>
      <c r="L113" s="76">
        <v>2</v>
      </c>
      <c r="M113" s="98">
        <v>9</v>
      </c>
      <c r="N113" s="98">
        <v>1</v>
      </c>
      <c r="O113" s="98">
        <v>1</v>
      </c>
      <c r="P113" s="108">
        <v>4</v>
      </c>
      <c r="Q113" s="76">
        <v>0</v>
      </c>
      <c r="R113" s="76">
        <v>1</v>
      </c>
      <c r="S113" s="76">
        <v>1</v>
      </c>
      <c r="T113" s="98">
        <f t="shared" ref="T113:T122" si="15">V113*G113</f>
        <v>9</v>
      </c>
      <c r="U113" s="98">
        <v>1</v>
      </c>
      <c r="V113" s="98">
        <v>1</v>
      </c>
      <c r="W113" s="108">
        <v>3</v>
      </c>
      <c r="X113" s="76">
        <v>0</v>
      </c>
      <c r="Y113" s="76">
        <v>1</v>
      </c>
      <c r="Z113" s="76">
        <v>1</v>
      </c>
      <c r="AA113" s="154">
        <f t="shared" si="14"/>
        <v>9</v>
      </c>
      <c r="AB113" s="491">
        <v>1</v>
      </c>
      <c r="AC113" s="491">
        <v>1</v>
      </c>
      <c r="AD113" s="404"/>
      <c r="AE113" s="405" t="s">
        <v>270</v>
      </c>
      <c r="AF113" s="164"/>
      <c r="AG113" s="165"/>
      <c r="AH113" s="166"/>
      <c r="AI113" s="167"/>
      <c r="AJ113" s="166"/>
      <c r="AK113" s="167"/>
      <c r="AL113" s="100">
        <v>1</v>
      </c>
      <c r="AM113" s="101">
        <v>1</v>
      </c>
      <c r="AN113" s="100"/>
      <c r="AO113" s="101"/>
      <c r="AP113" s="17"/>
      <c r="AQ113" s="17"/>
      <c r="AR113" s="17"/>
      <c r="AS113" s="17"/>
      <c r="AT113" s="17"/>
      <c r="AU113" s="504"/>
      <c r="AV113" s="17"/>
      <c r="AW113" s="17"/>
      <c r="AX113" s="17"/>
      <c r="AY113" s="17"/>
      <c r="AZ113" s="27"/>
      <c r="BA113" s="22"/>
      <c r="BB113"/>
    </row>
    <row r="114" spans="1:54" ht="15.95" customHeight="1" x14ac:dyDescent="0.25">
      <c r="B114" s="289">
        <v>7</v>
      </c>
      <c r="C114" s="46"/>
      <c r="D114" s="46" t="s">
        <v>313</v>
      </c>
      <c r="E114" s="98">
        <v>3</v>
      </c>
      <c r="F114" s="98">
        <v>1</v>
      </c>
      <c r="G114" s="87">
        <v>16</v>
      </c>
      <c r="H114" s="180">
        <v>16</v>
      </c>
      <c r="I114" s="108">
        <v>8</v>
      </c>
      <c r="J114" s="76">
        <v>0</v>
      </c>
      <c r="K114" s="76">
        <v>1</v>
      </c>
      <c r="L114" s="76">
        <v>1</v>
      </c>
      <c r="M114" s="98">
        <v>16</v>
      </c>
      <c r="N114" s="98">
        <v>1</v>
      </c>
      <c r="O114" s="98">
        <v>1</v>
      </c>
      <c r="P114" s="108">
        <v>13</v>
      </c>
      <c r="Q114" s="76">
        <v>0</v>
      </c>
      <c r="R114" s="76">
        <v>1</v>
      </c>
      <c r="S114" s="76">
        <v>1</v>
      </c>
      <c r="T114" s="98">
        <f t="shared" si="15"/>
        <v>16</v>
      </c>
      <c r="U114" s="98">
        <v>1</v>
      </c>
      <c r="V114" s="98">
        <v>1</v>
      </c>
      <c r="W114" s="108">
        <v>4</v>
      </c>
      <c r="X114" s="76">
        <v>0</v>
      </c>
      <c r="Y114" s="76">
        <v>1</v>
      </c>
      <c r="Z114" s="76">
        <v>1</v>
      </c>
      <c r="AA114" s="154">
        <f t="shared" si="14"/>
        <v>16</v>
      </c>
      <c r="AB114" s="491">
        <v>1</v>
      </c>
      <c r="AC114" s="491">
        <v>1</v>
      </c>
      <c r="AD114" s="404"/>
      <c r="AE114" s="405" t="s">
        <v>270</v>
      </c>
      <c r="AF114" s="164"/>
      <c r="AG114" s="165"/>
      <c r="AH114" s="166"/>
      <c r="AI114" s="167"/>
      <c r="AJ114" s="166"/>
      <c r="AK114" s="167"/>
      <c r="AL114" s="100">
        <v>1</v>
      </c>
      <c r="AM114" s="101">
        <v>1</v>
      </c>
      <c r="AN114" s="100"/>
      <c r="AO114" s="101"/>
      <c r="AP114" s="17"/>
      <c r="AQ114" s="17"/>
      <c r="AR114" s="17"/>
      <c r="AS114" s="17"/>
      <c r="AT114" s="17"/>
      <c r="AU114" s="504"/>
      <c r="AV114" s="17"/>
      <c r="AW114" s="17"/>
      <c r="AX114" s="17"/>
      <c r="AY114" s="17"/>
      <c r="AZ114" s="27"/>
      <c r="BA114" s="22"/>
      <c r="BB114"/>
    </row>
    <row r="115" spans="1:54" ht="15.95" customHeight="1" x14ac:dyDescent="0.25">
      <c r="B115" s="289">
        <v>7</v>
      </c>
      <c r="C115" s="46"/>
      <c r="D115" s="46" t="s">
        <v>175</v>
      </c>
      <c r="E115" s="98">
        <v>3</v>
      </c>
      <c r="F115" s="98">
        <v>1</v>
      </c>
      <c r="G115" s="87">
        <v>16</v>
      </c>
      <c r="H115" s="180">
        <v>20</v>
      </c>
      <c r="I115" s="108">
        <v>12</v>
      </c>
      <c r="J115" s="76">
        <v>0</v>
      </c>
      <c r="K115" s="76">
        <v>1</v>
      </c>
      <c r="L115" s="76">
        <v>1</v>
      </c>
      <c r="M115" s="98">
        <v>20</v>
      </c>
      <c r="N115" s="98">
        <v>1</v>
      </c>
      <c r="O115" s="98">
        <v>1</v>
      </c>
      <c r="P115" s="108">
        <v>4</v>
      </c>
      <c r="Q115" s="76">
        <v>0</v>
      </c>
      <c r="R115" s="76">
        <v>1</v>
      </c>
      <c r="S115" s="76">
        <v>1</v>
      </c>
      <c r="T115" s="98">
        <f t="shared" si="15"/>
        <v>16</v>
      </c>
      <c r="U115" s="98">
        <v>1</v>
      </c>
      <c r="V115" s="98">
        <v>1</v>
      </c>
      <c r="W115" s="108">
        <v>9</v>
      </c>
      <c r="X115" s="76">
        <v>0</v>
      </c>
      <c r="Y115" s="76">
        <v>1</v>
      </c>
      <c r="Z115" s="76">
        <v>1</v>
      </c>
      <c r="AA115" s="154">
        <f t="shared" si="14"/>
        <v>16</v>
      </c>
      <c r="AB115" s="491">
        <v>1</v>
      </c>
      <c r="AC115" s="491">
        <v>1</v>
      </c>
      <c r="AD115" s="404"/>
      <c r="AE115" s="405" t="s">
        <v>270</v>
      </c>
      <c r="AF115" s="164"/>
      <c r="AG115" s="165"/>
      <c r="AH115" s="166"/>
      <c r="AI115" s="167"/>
      <c r="AJ115" s="166"/>
      <c r="AK115" s="167"/>
      <c r="AL115" s="100">
        <v>1</v>
      </c>
      <c r="AM115" s="101">
        <v>1</v>
      </c>
      <c r="AN115" s="100"/>
      <c r="AO115" s="101"/>
      <c r="AP115" s="17"/>
      <c r="AQ115" s="17"/>
      <c r="AR115" s="17"/>
      <c r="AS115" s="17"/>
      <c r="AT115" s="17"/>
      <c r="AU115" s="504"/>
      <c r="AV115" s="17"/>
      <c r="AW115" s="17"/>
      <c r="AX115" s="17"/>
      <c r="AY115" s="17"/>
      <c r="AZ115" s="27"/>
      <c r="BA115" s="22"/>
      <c r="BB115"/>
    </row>
    <row r="116" spans="1:54" ht="15.95" customHeight="1" x14ac:dyDescent="0.25">
      <c r="B116" s="289">
        <v>7</v>
      </c>
      <c r="C116" s="467"/>
      <c r="D116" s="46" t="s">
        <v>176</v>
      </c>
      <c r="E116" s="98">
        <v>3</v>
      </c>
      <c r="F116" s="98">
        <v>1</v>
      </c>
      <c r="G116" s="87">
        <v>16</v>
      </c>
      <c r="H116" s="180">
        <v>20</v>
      </c>
      <c r="I116" s="108">
        <v>13</v>
      </c>
      <c r="J116" s="76">
        <v>0</v>
      </c>
      <c r="K116" s="76">
        <v>1</v>
      </c>
      <c r="L116" s="76">
        <v>1</v>
      </c>
      <c r="M116" s="98">
        <v>20</v>
      </c>
      <c r="N116" s="98">
        <v>1</v>
      </c>
      <c r="O116" s="98">
        <v>1</v>
      </c>
      <c r="P116" s="108">
        <v>5</v>
      </c>
      <c r="Q116" s="76">
        <v>0</v>
      </c>
      <c r="R116" s="76">
        <v>1</v>
      </c>
      <c r="S116" s="76">
        <v>1</v>
      </c>
      <c r="T116" s="98">
        <f t="shared" si="15"/>
        <v>16</v>
      </c>
      <c r="U116" s="98">
        <v>1</v>
      </c>
      <c r="V116" s="98">
        <v>1</v>
      </c>
      <c r="W116" s="108">
        <v>14</v>
      </c>
      <c r="X116" s="76">
        <v>0</v>
      </c>
      <c r="Y116" s="76">
        <v>1</v>
      </c>
      <c r="Z116" s="76">
        <v>1</v>
      </c>
      <c r="AA116" s="154">
        <f t="shared" si="14"/>
        <v>16</v>
      </c>
      <c r="AB116" s="491">
        <v>1</v>
      </c>
      <c r="AC116" s="491">
        <v>1</v>
      </c>
      <c r="AD116" s="404"/>
      <c r="AE116" s="405" t="s">
        <v>270</v>
      </c>
      <c r="AF116" s="164"/>
      <c r="AG116" s="165"/>
      <c r="AH116" s="166"/>
      <c r="AI116" s="167"/>
      <c r="AJ116" s="166"/>
      <c r="AK116" s="167"/>
      <c r="AL116" s="100">
        <v>1</v>
      </c>
      <c r="AM116" s="101">
        <v>1</v>
      </c>
      <c r="AN116" s="100"/>
      <c r="AO116" s="101"/>
      <c r="AP116" s="17"/>
      <c r="AQ116" s="17"/>
      <c r="AR116" s="17"/>
      <c r="AS116" s="17"/>
      <c r="AT116" s="17"/>
      <c r="AU116" s="504"/>
      <c r="AV116" s="17"/>
      <c r="AW116" s="17"/>
      <c r="AX116" s="17"/>
      <c r="AY116" s="17"/>
      <c r="AZ116" s="27"/>
      <c r="BA116" s="22"/>
      <c r="BB116"/>
    </row>
    <row r="117" spans="1:54" ht="15.95" customHeight="1" x14ac:dyDescent="0.25">
      <c r="B117" s="289">
        <v>7</v>
      </c>
      <c r="C117" s="46"/>
      <c r="D117" s="46" t="s">
        <v>177</v>
      </c>
      <c r="E117" s="98">
        <v>3</v>
      </c>
      <c r="F117" s="98">
        <v>1</v>
      </c>
      <c r="G117" s="87">
        <v>12</v>
      </c>
      <c r="H117" s="180">
        <v>16</v>
      </c>
      <c r="I117" s="108">
        <v>14</v>
      </c>
      <c r="J117" s="76">
        <v>0</v>
      </c>
      <c r="K117" s="76">
        <v>1</v>
      </c>
      <c r="L117" s="76">
        <v>1</v>
      </c>
      <c r="M117" s="98">
        <v>16</v>
      </c>
      <c r="N117" s="98">
        <v>1</v>
      </c>
      <c r="O117" s="98">
        <v>1</v>
      </c>
      <c r="P117" s="108">
        <v>11</v>
      </c>
      <c r="Q117" s="76">
        <v>0</v>
      </c>
      <c r="R117" s="76">
        <v>1</v>
      </c>
      <c r="S117" s="76">
        <v>1</v>
      </c>
      <c r="T117" s="98">
        <f t="shared" si="15"/>
        <v>12</v>
      </c>
      <c r="U117" s="98">
        <v>1</v>
      </c>
      <c r="V117" s="98">
        <v>1</v>
      </c>
      <c r="W117" s="108">
        <v>7</v>
      </c>
      <c r="X117" s="76">
        <v>0</v>
      </c>
      <c r="Y117" s="76">
        <v>1</v>
      </c>
      <c r="Z117" s="76">
        <v>1</v>
      </c>
      <c r="AA117" s="154">
        <f t="shared" si="14"/>
        <v>12</v>
      </c>
      <c r="AB117" s="491">
        <v>1</v>
      </c>
      <c r="AC117" s="491">
        <v>1</v>
      </c>
      <c r="AD117" s="404"/>
      <c r="AE117" s="405" t="s">
        <v>270</v>
      </c>
      <c r="AF117" s="164"/>
      <c r="AG117" s="165"/>
      <c r="AH117" s="166"/>
      <c r="AI117" s="167"/>
      <c r="AJ117" s="166"/>
      <c r="AK117" s="167"/>
      <c r="AL117" s="100">
        <v>1</v>
      </c>
      <c r="AM117" s="101">
        <v>1</v>
      </c>
      <c r="AN117" s="100"/>
      <c r="AO117" s="101"/>
      <c r="AP117" s="17"/>
      <c r="AQ117" s="17"/>
      <c r="AR117" s="17"/>
      <c r="AS117" s="17"/>
      <c r="AT117" s="17"/>
      <c r="AU117" s="504"/>
      <c r="AV117" s="17"/>
      <c r="AW117" s="17"/>
      <c r="AX117" s="17"/>
      <c r="AY117" s="17"/>
      <c r="AZ117" s="27"/>
      <c r="BA117" s="22"/>
      <c r="BB117"/>
    </row>
    <row r="118" spans="1:54" ht="15.95" customHeight="1" x14ac:dyDescent="0.25">
      <c r="B118" s="289">
        <v>7</v>
      </c>
      <c r="C118" s="46"/>
      <c r="D118" s="46" t="s">
        <v>178</v>
      </c>
      <c r="E118" s="98">
        <v>3</v>
      </c>
      <c r="F118" s="98">
        <v>1</v>
      </c>
      <c r="G118" s="87">
        <v>16</v>
      </c>
      <c r="H118" s="180">
        <v>20</v>
      </c>
      <c r="I118" s="108">
        <v>15</v>
      </c>
      <c r="J118" s="76">
        <v>0</v>
      </c>
      <c r="K118" s="76">
        <v>1</v>
      </c>
      <c r="L118" s="76">
        <v>1</v>
      </c>
      <c r="M118" s="98">
        <v>20</v>
      </c>
      <c r="N118" s="98">
        <v>1</v>
      </c>
      <c r="O118" s="98">
        <v>1</v>
      </c>
      <c r="P118" s="108">
        <v>12</v>
      </c>
      <c r="Q118" s="76">
        <v>0</v>
      </c>
      <c r="R118" s="76">
        <v>1</v>
      </c>
      <c r="S118" s="76">
        <v>1</v>
      </c>
      <c r="T118" s="98">
        <f t="shared" si="15"/>
        <v>16</v>
      </c>
      <c r="U118" s="98">
        <v>1</v>
      </c>
      <c r="V118" s="98">
        <v>1</v>
      </c>
      <c r="W118" s="108">
        <v>5</v>
      </c>
      <c r="X118" s="76">
        <v>0</v>
      </c>
      <c r="Y118" s="76">
        <v>1</v>
      </c>
      <c r="Z118" s="76">
        <v>1</v>
      </c>
      <c r="AA118" s="154">
        <f t="shared" si="14"/>
        <v>16</v>
      </c>
      <c r="AB118" s="491">
        <v>1</v>
      </c>
      <c r="AC118" s="491">
        <v>1</v>
      </c>
      <c r="AD118" s="404"/>
      <c r="AE118" s="405" t="s">
        <v>270</v>
      </c>
      <c r="AF118" s="164"/>
      <c r="AG118" s="165"/>
      <c r="AH118" s="166"/>
      <c r="AI118" s="167"/>
      <c r="AJ118" s="166"/>
      <c r="AK118" s="167"/>
      <c r="AL118" s="100">
        <v>1</v>
      </c>
      <c r="AM118" s="101">
        <v>1</v>
      </c>
      <c r="AN118" s="100"/>
      <c r="AO118" s="101"/>
      <c r="AP118" s="17"/>
      <c r="AQ118" s="17"/>
      <c r="AR118" s="17"/>
      <c r="AS118" s="17"/>
      <c r="AT118" s="17"/>
      <c r="AU118" s="504"/>
      <c r="AV118" s="17"/>
      <c r="AW118" s="17"/>
      <c r="AX118" s="17"/>
      <c r="AY118" s="17"/>
      <c r="AZ118" s="27"/>
      <c r="BA118" s="22"/>
      <c r="BB118"/>
    </row>
    <row r="119" spans="1:54" ht="15.95" customHeight="1" x14ac:dyDescent="0.25">
      <c r="B119" s="289">
        <v>7</v>
      </c>
      <c r="C119" s="46"/>
      <c r="D119" s="46" t="s">
        <v>179</v>
      </c>
      <c r="E119" s="98">
        <v>2</v>
      </c>
      <c r="F119" s="98">
        <v>2</v>
      </c>
      <c r="G119" s="472">
        <v>20</v>
      </c>
      <c r="H119" s="180">
        <v>20</v>
      </c>
      <c r="I119" s="108">
        <v>18</v>
      </c>
      <c r="J119" s="76">
        <v>1</v>
      </c>
      <c r="K119" s="76">
        <v>1</v>
      </c>
      <c r="L119" s="76">
        <v>1</v>
      </c>
      <c r="M119" s="98">
        <v>20</v>
      </c>
      <c r="N119" s="98">
        <v>1</v>
      </c>
      <c r="O119" s="98">
        <v>1</v>
      </c>
      <c r="P119" s="108">
        <v>16</v>
      </c>
      <c r="Q119" s="76">
        <v>1</v>
      </c>
      <c r="R119" s="76">
        <v>1</v>
      </c>
      <c r="S119" s="76">
        <v>1</v>
      </c>
      <c r="T119" s="98">
        <f t="shared" si="15"/>
        <v>20</v>
      </c>
      <c r="U119" s="98">
        <v>1</v>
      </c>
      <c r="V119" s="98">
        <v>1</v>
      </c>
      <c r="W119" s="108">
        <v>6</v>
      </c>
      <c r="X119" s="76">
        <v>0</v>
      </c>
      <c r="Y119" s="76">
        <v>1</v>
      </c>
      <c r="Z119" s="76">
        <v>1</v>
      </c>
      <c r="AA119" s="154">
        <f t="shared" si="14"/>
        <v>20</v>
      </c>
      <c r="AB119" s="491">
        <v>1</v>
      </c>
      <c r="AC119" s="491">
        <v>1</v>
      </c>
      <c r="AD119" s="404"/>
      <c r="AE119" s="405" t="s">
        <v>271</v>
      </c>
      <c r="AF119" s="164"/>
      <c r="AG119" s="165"/>
      <c r="AH119" s="166"/>
      <c r="AI119" s="167"/>
      <c r="AJ119" s="166"/>
      <c r="AK119" s="167"/>
      <c r="AL119" s="100"/>
      <c r="AM119" s="101"/>
      <c r="AN119" s="100">
        <v>1</v>
      </c>
      <c r="AO119" s="101">
        <v>1</v>
      </c>
      <c r="AP119" s="17"/>
      <c r="AQ119" s="17"/>
      <c r="AR119" s="17"/>
      <c r="AS119" s="17"/>
      <c r="AT119" s="17"/>
      <c r="AU119" s="504"/>
      <c r="AV119" s="17"/>
      <c r="AW119" s="17"/>
      <c r="AX119" s="17"/>
      <c r="AY119" s="17"/>
      <c r="AZ119" s="27"/>
      <c r="BA119" s="22"/>
      <c r="BB119"/>
    </row>
    <row r="120" spans="1:54" ht="15.95" customHeight="1" x14ac:dyDescent="0.25">
      <c r="B120" s="289">
        <v>7</v>
      </c>
      <c r="C120" s="46"/>
      <c r="D120" s="46" t="s">
        <v>232</v>
      </c>
      <c r="E120" s="98">
        <v>2</v>
      </c>
      <c r="F120" s="98">
        <v>2</v>
      </c>
      <c r="G120" s="472">
        <v>20</v>
      </c>
      <c r="H120" s="180">
        <v>20</v>
      </c>
      <c r="I120" s="108">
        <v>22</v>
      </c>
      <c r="J120" s="76">
        <v>0</v>
      </c>
      <c r="K120" s="76">
        <v>1</v>
      </c>
      <c r="L120" s="76">
        <v>1</v>
      </c>
      <c r="M120" s="98">
        <v>20</v>
      </c>
      <c r="N120" s="98">
        <v>1</v>
      </c>
      <c r="O120" s="98">
        <v>1</v>
      </c>
      <c r="P120" s="108">
        <v>19</v>
      </c>
      <c r="Q120" s="76">
        <v>0</v>
      </c>
      <c r="R120" s="76">
        <v>1</v>
      </c>
      <c r="S120" s="76">
        <v>1</v>
      </c>
      <c r="T120" s="98">
        <f t="shared" si="15"/>
        <v>20</v>
      </c>
      <c r="U120" s="98">
        <v>1</v>
      </c>
      <c r="V120" s="98">
        <v>1</v>
      </c>
      <c r="W120" s="108">
        <v>16</v>
      </c>
      <c r="X120" s="76">
        <v>0</v>
      </c>
      <c r="Y120" s="76">
        <v>1</v>
      </c>
      <c r="Z120" s="76">
        <v>1</v>
      </c>
      <c r="AA120" s="154">
        <f t="shared" si="14"/>
        <v>20</v>
      </c>
      <c r="AB120" s="491">
        <v>1</v>
      </c>
      <c r="AC120" s="491">
        <v>1</v>
      </c>
      <c r="AD120" s="404"/>
      <c r="AE120" s="405" t="s">
        <v>271</v>
      </c>
      <c r="AF120" s="164"/>
      <c r="AG120" s="165"/>
      <c r="AH120" s="166"/>
      <c r="AI120" s="167"/>
      <c r="AJ120" s="166"/>
      <c r="AK120" s="167"/>
      <c r="AL120" s="100"/>
      <c r="AM120" s="101"/>
      <c r="AN120" s="100">
        <v>1</v>
      </c>
      <c r="AO120" s="101">
        <v>1</v>
      </c>
      <c r="AP120" s="17"/>
      <c r="AQ120" s="17"/>
      <c r="AR120" s="17"/>
      <c r="AS120" s="17"/>
      <c r="AT120" s="17"/>
      <c r="AU120" s="504"/>
      <c r="AV120" s="17"/>
      <c r="AW120" s="17"/>
      <c r="AX120" s="17"/>
      <c r="AY120" s="17"/>
      <c r="AZ120" s="27"/>
      <c r="BA120" s="22"/>
      <c r="BB120"/>
    </row>
    <row r="121" spans="1:54" ht="15.95" customHeight="1" x14ac:dyDescent="0.25">
      <c r="B121" s="289">
        <v>7</v>
      </c>
      <c r="C121" s="46"/>
      <c r="D121" s="46" t="s">
        <v>180</v>
      </c>
      <c r="E121" s="98">
        <v>2</v>
      </c>
      <c r="F121" s="98">
        <v>2</v>
      </c>
      <c r="G121" s="472">
        <v>20</v>
      </c>
      <c r="H121" s="180">
        <v>20</v>
      </c>
      <c r="I121" s="108">
        <v>17</v>
      </c>
      <c r="J121" s="76">
        <v>0</v>
      </c>
      <c r="K121" s="76">
        <v>1</v>
      </c>
      <c r="L121" s="76">
        <v>1</v>
      </c>
      <c r="M121" s="98">
        <v>20</v>
      </c>
      <c r="N121" s="98">
        <v>1</v>
      </c>
      <c r="O121" s="98">
        <v>1</v>
      </c>
      <c r="P121" s="108">
        <v>11</v>
      </c>
      <c r="Q121" s="76">
        <v>0</v>
      </c>
      <c r="R121" s="76">
        <v>1</v>
      </c>
      <c r="S121" s="76">
        <v>1</v>
      </c>
      <c r="T121" s="98">
        <f t="shared" si="15"/>
        <v>20</v>
      </c>
      <c r="U121" s="98">
        <v>1</v>
      </c>
      <c r="V121" s="98">
        <v>1</v>
      </c>
      <c r="W121" s="108">
        <v>5</v>
      </c>
      <c r="X121" s="76">
        <v>0</v>
      </c>
      <c r="Y121" s="76">
        <v>1</v>
      </c>
      <c r="Z121" s="76">
        <v>1</v>
      </c>
      <c r="AA121" s="154">
        <f t="shared" si="14"/>
        <v>20</v>
      </c>
      <c r="AB121" s="491">
        <v>1</v>
      </c>
      <c r="AC121" s="491">
        <v>1</v>
      </c>
      <c r="AD121" s="404"/>
      <c r="AE121" s="405" t="s">
        <v>271</v>
      </c>
      <c r="AF121" s="164"/>
      <c r="AG121" s="165"/>
      <c r="AH121" s="166"/>
      <c r="AI121" s="167"/>
      <c r="AJ121" s="166"/>
      <c r="AK121" s="167"/>
      <c r="AL121" s="100"/>
      <c r="AM121" s="101"/>
      <c r="AN121" s="100">
        <v>1</v>
      </c>
      <c r="AO121" s="101">
        <v>1</v>
      </c>
      <c r="AP121" s="17"/>
      <c r="AQ121" s="17"/>
      <c r="AR121" s="17"/>
      <c r="AS121" s="17"/>
      <c r="AT121" s="17"/>
      <c r="AU121" s="504"/>
      <c r="AV121" s="17"/>
      <c r="AW121" s="17"/>
      <c r="AX121" s="17"/>
      <c r="AY121" s="17"/>
      <c r="AZ121" s="27"/>
      <c r="BA121" s="22"/>
      <c r="BB121"/>
    </row>
    <row r="122" spans="1:54" ht="15.95" customHeight="1" x14ac:dyDescent="0.25">
      <c r="B122" s="289">
        <v>7</v>
      </c>
      <c r="C122" s="46"/>
      <c r="D122" s="46" t="s">
        <v>181</v>
      </c>
      <c r="E122" s="98">
        <v>2</v>
      </c>
      <c r="F122" s="98">
        <v>2</v>
      </c>
      <c r="G122" s="472">
        <v>20</v>
      </c>
      <c r="H122" s="180">
        <v>20</v>
      </c>
      <c r="I122" s="108">
        <v>20</v>
      </c>
      <c r="J122" s="76">
        <v>0</v>
      </c>
      <c r="K122" s="76">
        <v>1</v>
      </c>
      <c r="L122" s="76">
        <v>1</v>
      </c>
      <c r="M122" s="98">
        <v>20</v>
      </c>
      <c r="N122" s="98">
        <v>1</v>
      </c>
      <c r="O122" s="98">
        <v>1</v>
      </c>
      <c r="P122" s="108">
        <v>17</v>
      </c>
      <c r="Q122" s="76">
        <v>0</v>
      </c>
      <c r="R122" s="76">
        <v>1</v>
      </c>
      <c r="S122" s="76">
        <v>1</v>
      </c>
      <c r="T122" s="98">
        <f t="shared" si="15"/>
        <v>20</v>
      </c>
      <c r="U122" s="98">
        <v>1</v>
      </c>
      <c r="V122" s="98">
        <v>1</v>
      </c>
      <c r="W122" s="108">
        <v>11</v>
      </c>
      <c r="X122" s="76">
        <v>0</v>
      </c>
      <c r="Y122" s="76">
        <v>1</v>
      </c>
      <c r="Z122" s="76">
        <v>1</v>
      </c>
      <c r="AA122" s="154">
        <f t="shared" si="14"/>
        <v>20</v>
      </c>
      <c r="AB122" s="491">
        <v>1</v>
      </c>
      <c r="AC122" s="491">
        <v>1</v>
      </c>
      <c r="AD122" s="404"/>
      <c r="AE122" s="405" t="s">
        <v>271</v>
      </c>
      <c r="AF122" s="164"/>
      <c r="AG122" s="165"/>
      <c r="AH122" s="166"/>
      <c r="AI122" s="167"/>
      <c r="AJ122" s="166"/>
      <c r="AK122" s="167"/>
      <c r="AL122" s="100"/>
      <c r="AM122" s="101"/>
      <c r="AN122" s="100">
        <v>1</v>
      </c>
      <c r="AO122" s="101">
        <v>1</v>
      </c>
      <c r="AP122" s="17"/>
      <c r="AQ122" s="17"/>
      <c r="AR122" s="17"/>
      <c r="AS122" s="17"/>
      <c r="AT122" s="17"/>
      <c r="AU122" s="504"/>
      <c r="AV122" s="17"/>
      <c r="AW122" s="17"/>
      <c r="AX122" s="17"/>
      <c r="AY122" s="17"/>
      <c r="AZ122" s="27"/>
      <c r="BA122" s="22"/>
      <c r="BB122"/>
    </row>
    <row r="123" spans="1:54" ht="15.95" customHeight="1" x14ac:dyDescent="0.25">
      <c r="B123" s="295"/>
      <c r="C123" s="22"/>
      <c r="D123" s="22"/>
      <c r="E123" s="17"/>
      <c r="F123" s="17"/>
      <c r="G123" s="514"/>
      <c r="H123" s="149"/>
      <c r="I123" s="231"/>
      <c r="J123" s="246"/>
      <c r="K123" s="268"/>
      <c r="L123" s="268"/>
      <c r="M123" s="515"/>
      <c r="N123" s="515"/>
      <c r="O123" s="515"/>
      <c r="P123" s="449"/>
      <c r="Q123" s="33"/>
      <c r="R123" s="449"/>
      <c r="S123" s="449"/>
      <c r="T123" s="33"/>
      <c r="U123" s="33"/>
      <c r="V123" s="33"/>
      <c r="W123" s="449"/>
      <c r="X123" s="449"/>
      <c r="Y123" s="449"/>
      <c r="Z123" s="449"/>
      <c r="AA123" s="610"/>
      <c r="AB123" s="610"/>
      <c r="AC123" s="610"/>
      <c r="AD123" s="516"/>
      <c r="AE123" s="517"/>
      <c r="AF123" s="518"/>
      <c r="AG123" s="518"/>
      <c r="AH123" s="519"/>
      <c r="AI123" s="519"/>
      <c r="AJ123" s="519"/>
      <c r="AK123" s="519"/>
      <c r="AL123" s="149"/>
      <c r="AM123" s="149"/>
      <c r="AN123" s="149"/>
      <c r="AO123" s="149"/>
      <c r="AP123" s="17"/>
      <c r="AQ123" s="17"/>
      <c r="AR123" s="17"/>
      <c r="AS123" s="17"/>
      <c r="AT123" s="17"/>
      <c r="AU123" s="504"/>
      <c r="AV123" s="17"/>
      <c r="AW123" s="17"/>
      <c r="AX123" s="17"/>
      <c r="AY123" s="17"/>
      <c r="AZ123" s="27"/>
      <c r="BA123" s="22"/>
      <c r="BB123"/>
    </row>
    <row r="124" spans="1:54" ht="15.95" customHeight="1" x14ac:dyDescent="0.25">
      <c r="B124" s="295"/>
      <c r="C124" s="22"/>
      <c r="D124" s="369" t="s">
        <v>264</v>
      </c>
      <c r="E124" s="368" t="s">
        <v>298</v>
      </c>
      <c r="F124" s="368"/>
      <c r="G124" s="15"/>
      <c r="H124" s="369" t="s">
        <v>265</v>
      </c>
      <c r="I124" s="585" t="s">
        <v>266</v>
      </c>
      <c r="J124" s="246"/>
      <c r="K124" s="268"/>
      <c r="L124" s="268"/>
      <c r="M124" s="368" t="s">
        <v>267</v>
      </c>
      <c r="N124" s="368" t="s">
        <v>268</v>
      </c>
      <c r="O124" s="229"/>
      <c r="P124" s="449"/>
      <c r="Q124" s="33"/>
      <c r="R124" s="449"/>
      <c r="S124" s="449"/>
      <c r="T124" s="33"/>
      <c r="U124" s="33"/>
      <c r="V124" s="33"/>
      <c r="W124" s="449"/>
      <c r="X124" s="449"/>
      <c r="Y124" s="449"/>
      <c r="Z124" s="449"/>
      <c r="AA124" s="610"/>
      <c r="AB124" s="610"/>
      <c r="AC124" s="610"/>
      <c r="AD124" s="516"/>
      <c r="AE124" s="517"/>
      <c r="AF124" s="518"/>
      <c r="AG124" s="518"/>
      <c r="AH124" s="519"/>
      <c r="AI124" s="519"/>
      <c r="AJ124" s="519"/>
      <c r="AK124" s="519"/>
      <c r="AL124" s="149"/>
      <c r="AM124" s="149"/>
      <c r="AN124" s="149"/>
      <c r="AO124" s="149"/>
      <c r="AP124" s="17"/>
      <c r="AQ124" s="17"/>
      <c r="AR124" s="17"/>
      <c r="AS124" s="17"/>
      <c r="AT124" s="17"/>
      <c r="AU124" s="504"/>
      <c r="AV124" s="17"/>
      <c r="AW124" s="17"/>
      <c r="AX124" s="17"/>
      <c r="AY124" s="17"/>
      <c r="AZ124" s="27"/>
      <c r="BA124" s="22"/>
      <c r="BB124"/>
    </row>
    <row r="125" spans="1:54" ht="218.25" customHeight="1" x14ac:dyDescent="0.25">
      <c r="A125" s="26"/>
      <c r="B125" s="560" t="s">
        <v>160</v>
      </c>
      <c r="C125" s="21"/>
      <c r="D125" s="114"/>
      <c r="E125" s="199"/>
      <c r="F125" s="199"/>
      <c r="G125" s="199"/>
      <c r="H125" s="15"/>
      <c r="I125" s="586"/>
      <c r="J125" s="248"/>
      <c r="K125" s="270"/>
      <c r="L125" s="270"/>
      <c r="M125" s="284"/>
      <c r="N125" s="284"/>
      <c r="O125" s="284"/>
      <c r="P125" s="451"/>
      <c r="Q125" s="436"/>
      <c r="R125" s="451"/>
      <c r="S125" s="451"/>
      <c r="T125" s="284"/>
      <c r="U125" s="436"/>
      <c r="V125" s="436"/>
      <c r="W125" s="451"/>
      <c r="X125" s="451"/>
      <c r="Y125" s="451"/>
      <c r="Z125" s="451"/>
      <c r="AA125" s="611"/>
      <c r="AB125" s="611"/>
      <c r="AC125" s="611"/>
      <c r="AD125" s="15"/>
      <c r="AE125" s="15"/>
      <c r="AF125" s="115"/>
      <c r="AG125" s="115"/>
      <c r="AH125" s="116"/>
      <c r="AI125" s="116"/>
      <c r="AJ125" s="116"/>
      <c r="AK125" s="116"/>
      <c r="AL125" s="116"/>
      <c r="AM125" s="116"/>
      <c r="AN125" s="116"/>
      <c r="AO125" s="116"/>
      <c r="AR125" s="17"/>
      <c r="AS125" s="17"/>
      <c r="AT125" s="17"/>
      <c r="AU125" s="504"/>
      <c r="AV125" s="17"/>
      <c r="AW125" s="17"/>
      <c r="AX125" s="17"/>
      <c r="AY125" s="17"/>
      <c r="AZ125" s="17"/>
      <c r="BA125" s="27"/>
      <c r="BB125" s="22"/>
    </row>
    <row r="126" spans="1:54" ht="15.95" customHeight="1" x14ac:dyDescent="0.25">
      <c r="B126" s="135"/>
      <c r="C126" s="3"/>
      <c r="D126" s="3" t="s">
        <v>251</v>
      </c>
      <c r="E126" s="7" t="s">
        <v>238</v>
      </c>
      <c r="F126" s="7" t="s">
        <v>238</v>
      </c>
      <c r="G126" s="9" t="s">
        <v>95</v>
      </c>
      <c r="H126" s="520"/>
      <c r="I126" s="583"/>
      <c r="J126" s="236"/>
      <c r="K126" s="259" t="s">
        <v>299</v>
      </c>
      <c r="L126" s="280"/>
      <c r="M126" s="539"/>
      <c r="N126" s="539" t="s">
        <v>248</v>
      </c>
      <c r="O126" s="539"/>
      <c r="P126" s="568"/>
      <c r="Q126" s="473"/>
      <c r="R126" s="474" t="s">
        <v>276</v>
      </c>
      <c r="S126" s="463"/>
      <c r="T126" s="569"/>
      <c r="U126" s="569" t="s">
        <v>278</v>
      </c>
      <c r="V126" s="569"/>
      <c r="W126" s="568" t="s">
        <v>308</v>
      </c>
      <c r="X126" s="473"/>
      <c r="Y126" s="474" t="s">
        <v>307</v>
      </c>
      <c r="Z126" s="463"/>
      <c r="AA126" s="600" t="s">
        <v>309</v>
      </c>
      <c r="AB126" s="601"/>
      <c r="AC126" s="601"/>
      <c r="AD126" s="147" t="s">
        <v>243</v>
      </c>
      <c r="AE126" s="148" t="s">
        <v>243</v>
      </c>
      <c r="AF126" s="7" t="s">
        <v>8</v>
      </c>
      <c r="AG126" s="8"/>
      <c r="AH126" s="7" t="s">
        <v>3</v>
      </c>
      <c r="AI126" s="8"/>
      <c r="AJ126" s="7" t="s">
        <v>0</v>
      </c>
      <c r="AK126" s="8"/>
      <c r="AL126" s="7" t="s">
        <v>1</v>
      </c>
      <c r="AM126" s="8"/>
      <c r="AN126" s="7" t="s">
        <v>2</v>
      </c>
      <c r="AO126" s="8"/>
      <c r="AP126" s="7" t="s">
        <v>4</v>
      </c>
      <c r="AQ126" s="8"/>
      <c r="AR126" s="9" t="s">
        <v>95</v>
      </c>
      <c r="AS126" s="7" t="s">
        <v>187</v>
      </c>
      <c r="AT126" s="8"/>
      <c r="AU126" s="504"/>
      <c r="AV126" s="17"/>
      <c r="AW126" s="17"/>
      <c r="AX126" s="17"/>
      <c r="AY126" s="27"/>
      <c r="AZ126" s="22"/>
      <c r="BB126"/>
    </row>
    <row r="127" spans="1:54" ht="15.95" customHeight="1" x14ac:dyDescent="0.25">
      <c r="B127" s="287" t="s">
        <v>99</v>
      </c>
      <c r="C127" s="4" t="s">
        <v>5</v>
      </c>
      <c r="D127" s="4"/>
      <c r="E127" s="194" t="s">
        <v>239</v>
      </c>
      <c r="F127" s="194" t="s">
        <v>240</v>
      </c>
      <c r="G127" s="151" t="s">
        <v>279</v>
      </c>
      <c r="H127" s="521" t="s">
        <v>249</v>
      </c>
      <c r="I127" s="584" t="s">
        <v>250</v>
      </c>
      <c r="J127" s="542" t="s">
        <v>245</v>
      </c>
      <c r="K127" s="542" t="s">
        <v>243</v>
      </c>
      <c r="L127" s="541" t="s">
        <v>244</v>
      </c>
      <c r="M127" s="12" t="s">
        <v>242</v>
      </c>
      <c r="N127" s="12" t="s">
        <v>243</v>
      </c>
      <c r="O127" s="12" t="s">
        <v>244</v>
      </c>
      <c r="P127" s="465" t="s">
        <v>250</v>
      </c>
      <c r="Q127" s="464" t="s">
        <v>245</v>
      </c>
      <c r="R127" s="465" t="s">
        <v>243</v>
      </c>
      <c r="S127" s="466" t="s">
        <v>244</v>
      </c>
      <c r="T127" s="570" t="s">
        <v>249</v>
      </c>
      <c r="U127" s="570" t="s">
        <v>243</v>
      </c>
      <c r="V127" s="570" t="s">
        <v>244</v>
      </c>
      <c r="W127" s="465" t="s">
        <v>250</v>
      </c>
      <c r="X127" s="464" t="s">
        <v>245</v>
      </c>
      <c r="Y127" s="465" t="s">
        <v>243</v>
      </c>
      <c r="Z127" s="466" t="s">
        <v>244</v>
      </c>
      <c r="AA127" s="602" t="s">
        <v>310</v>
      </c>
      <c r="AB127" s="602" t="s">
        <v>243</v>
      </c>
      <c r="AC127" s="602" t="s">
        <v>244</v>
      </c>
      <c r="AD127" s="194" t="s">
        <v>101</v>
      </c>
      <c r="AE127" s="194" t="s">
        <v>102</v>
      </c>
      <c r="AF127" s="10" t="s">
        <v>9</v>
      </c>
      <c r="AG127" s="11" t="s">
        <v>10</v>
      </c>
      <c r="AH127" s="12" t="s">
        <v>6</v>
      </c>
      <c r="AI127" s="13" t="s">
        <v>7</v>
      </c>
      <c r="AJ127" s="12" t="s">
        <v>6</v>
      </c>
      <c r="AK127" s="13" t="s">
        <v>7</v>
      </c>
      <c r="AL127" s="12" t="s">
        <v>6</v>
      </c>
      <c r="AM127" s="13" t="s">
        <v>7</v>
      </c>
      <c r="AN127" s="12" t="s">
        <v>6</v>
      </c>
      <c r="AO127" s="13" t="s">
        <v>7</v>
      </c>
      <c r="AP127" s="12" t="s">
        <v>6</v>
      </c>
      <c r="AQ127" s="13" t="s">
        <v>7</v>
      </c>
      <c r="AR127" s="151" t="s">
        <v>167</v>
      </c>
      <c r="AS127" s="12" t="s">
        <v>6</v>
      </c>
      <c r="AT127" s="13" t="s">
        <v>7</v>
      </c>
      <c r="AU127" s="504"/>
      <c r="AV127" s="17"/>
      <c r="AW127" s="17"/>
      <c r="AX127" s="17"/>
      <c r="AY127" s="27"/>
      <c r="AZ127" s="22"/>
      <c r="BB127"/>
    </row>
    <row r="128" spans="1:54" ht="15.95" customHeight="1" x14ac:dyDescent="0.25">
      <c r="B128" s="288">
        <v>7</v>
      </c>
      <c r="C128" s="39">
        <v>1</v>
      </c>
      <c r="D128" s="39" t="s">
        <v>82</v>
      </c>
      <c r="E128" s="195">
        <v>3</v>
      </c>
      <c r="F128" s="195">
        <v>1</v>
      </c>
      <c r="G128" s="471">
        <v>20</v>
      </c>
      <c r="H128" s="40">
        <v>60</v>
      </c>
      <c r="I128" s="446">
        <v>41</v>
      </c>
      <c r="J128" s="432">
        <v>0</v>
      </c>
      <c r="K128" s="432">
        <v>1</v>
      </c>
      <c r="L128" s="432">
        <v>3</v>
      </c>
      <c r="M128" s="138">
        <v>60</v>
      </c>
      <c r="N128" s="138">
        <v>1</v>
      </c>
      <c r="O128" s="138">
        <v>3</v>
      </c>
      <c r="P128" s="446">
        <v>57</v>
      </c>
      <c r="Q128" s="432">
        <v>0</v>
      </c>
      <c r="R128" s="432">
        <v>1</v>
      </c>
      <c r="S128" s="238">
        <v>4</v>
      </c>
      <c r="T128" s="138">
        <v>60</v>
      </c>
      <c r="U128" s="138">
        <v>1</v>
      </c>
      <c r="V128" s="138">
        <v>3</v>
      </c>
      <c r="W128" s="446">
        <v>68</v>
      </c>
      <c r="X128" s="432">
        <v>0</v>
      </c>
      <c r="Y128" s="571">
        <v>2</v>
      </c>
      <c r="Z128" s="571">
        <v>4</v>
      </c>
      <c r="AA128" s="604">
        <f t="shared" ref="AA128:AA133" si="16">AC128*G128</f>
        <v>80</v>
      </c>
      <c r="AB128" s="604">
        <v>2</v>
      </c>
      <c r="AC128" s="571">
        <v>4</v>
      </c>
      <c r="AD128" s="138" t="s">
        <v>165</v>
      </c>
      <c r="AE128" s="138"/>
      <c r="AF128" s="41">
        <f>AH128+AJ128+AL128+AN128+AP128</f>
        <v>1</v>
      </c>
      <c r="AG128" s="42">
        <v>3</v>
      </c>
      <c r="AH128" s="138">
        <v>0.2</v>
      </c>
      <c r="AI128" s="220">
        <v>0.6</v>
      </c>
      <c r="AJ128" s="138">
        <v>0.2</v>
      </c>
      <c r="AK128" s="220">
        <v>0.6</v>
      </c>
      <c r="AL128" s="138">
        <v>0.2</v>
      </c>
      <c r="AM128" s="220">
        <v>0.6</v>
      </c>
      <c r="AN128" s="138">
        <v>0.2</v>
      </c>
      <c r="AO128" s="221">
        <v>0.6</v>
      </c>
      <c r="AP128" s="138">
        <v>0.2</v>
      </c>
      <c r="AQ128" s="220">
        <v>0.6</v>
      </c>
      <c r="AR128" s="308"/>
      <c r="AS128" s="138"/>
      <c r="AT128" s="220"/>
      <c r="AU128" s="504"/>
      <c r="AV128" s="17"/>
      <c r="AW128" s="17"/>
      <c r="AX128" s="17"/>
      <c r="AY128" s="27"/>
      <c r="AZ128" s="22"/>
      <c r="BB128"/>
    </row>
    <row r="129" spans="2:54" ht="15.95" customHeight="1" x14ac:dyDescent="0.25">
      <c r="B129" s="289"/>
      <c r="C129" s="46"/>
      <c r="D129" s="46" t="s">
        <v>83</v>
      </c>
      <c r="E129" s="98">
        <v>0</v>
      </c>
      <c r="F129" s="98">
        <v>4</v>
      </c>
      <c r="G129" s="472">
        <v>20</v>
      </c>
      <c r="H129" s="47">
        <v>60</v>
      </c>
      <c r="I129" s="57">
        <v>45</v>
      </c>
      <c r="J129" s="140">
        <v>0</v>
      </c>
      <c r="K129" s="140">
        <v>0</v>
      </c>
      <c r="L129" s="140">
        <v>3</v>
      </c>
      <c r="M129" s="139">
        <v>60</v>
      </c>
      <c r="N129" s="139">
        <v>0</v>
      </c>
      <c r="O129" s="139">
        <v>3</v>
      </c>
      <c r="P129" s="57">
        <v>32</v>
      </c>
      <c r="Q129" s="140">
        <v>0</v>
      </c>
      <c r="R129" s="140">
        <v>0</v>
      </c>
      <c r="S129" s="140">
        <v>2</v>
      </c>
      <c r="T129" s="139">
        <v>60</v>
      </c>
      <c r="U129" s="139">
        <v>0</v>
      </c>
      <c r="V129" s="139">
        <v>3</v>
      </c>
      <c r="W129" s="57">
        <v>39</v>
      </c>
      <c r="X129" s="140">
        <v>0</v>
      </c>
      <c r="Y129" s="140">
        <v>0</v>
      </c>
      <c r="Z129" s="528">
        <v>2</v>
      </c>
      <c r="AA129" s="488">
        <f t="shared" si="16"/>
        <v>40</v>
      </c>
      <c r="AB129" s="488">
        <v>0</v>
      </c>
      <c r="AC129" s="630">
        <v>2</v>
      </c>
      <c r="AD129" s="139"/>
      <c r="AE129" s="139" t="s">
        <v>166</v>
      </c>
      <c r="AF129" s="48">
        <f>AH129+AJ129+AL129+AN129+AP129</f>
        <v>0</v>
      </c>
      <c r="AG129" s="49">
        <v>3</v>
      </c>
      <c r="AH129" s="139">
        <v>0</v>
      </c>
      <c r="AI129" s="158">
        <v>0.6</v>
      </c>
      <c r="AJ129" s="139">
        <v>0</v>
      </c>
      <c r="AK129" s="158">
        <v>0.6</v>
      </c>
      <c r="AL129" s="139">
        <v>0</v>
      </c>
      <c r="AM129" s="158">
        <v>0.6</v>
      </c>
      <c r="AN129" s="139">
        <v>0</v>
      </c>
      <c r="AO129" s="158">
        <v>0.6</v>
      </c>
      <c r="AP129" s="139">
        <v>0</v>
      </c>
      <c r="AQ129" s="158">
        <v>0.6</v>
      </c>
      <c r="AR129" s="99"/>
      <c r="AS129" s="139"/>
      <c r="AT129" s="158"/>
      <c r="AU129" s="504"/>
      <c r="AV129" s="17"/>
      <c r="AW129" s="17"/>
      <c r="AX129" s="17"/>
      <c r="AY129" s="27"/>
      <c r="AZ129" s="22"/>
      <c r="BB129"/>
    </row>
    <row r="130" spans="2:54" ht="15.95" customHeight="1" x14ac:dyDescent="0.25">
      <c r="B130" s="297"/>
      <c r="C130" s="184"/>
      <c r="D130" s="184"/>
      <c r="E130" s="185"/>
      <c r="F130" s="185"/>
      <c r="G130" s="185"/>
      <c r="H130" s="185"/>
      <c r="I130" s="344"/>
      <c r="J130" s="335"/>
      <c r="K130" s="335"/>
      <c r="L130" s="335"/>
      <c r="M130" s="185"/>
      <c r="N130" s="185"/>
      <c r="O130" s="185"/>
      <c r="P130" s="344"/>
      <c r="Q130" s="335"/>
      <c r="R130" s="335"/>
      <c r="S130" s="335"/>
      <c r="T130" s="185"/>
      <c r="U130" s="185"/>
      <c r="V130" s="185"/>
      <c r="W130" s="344"/>
      <c r="X130" s="335"/>
      <c r="Y130" s="335"/>
      <c r="Z130" s="335"/>
      <c r="AA130" s="343"/>
      <c r="AB130" s="343"/>
      <c r="AC130" s="343"/>
      <c r="AD130" s="185"/>
      <c r="AE130" s="185"/>
      <c r="AF130" s="186"/>
      <c r="AG130" s="174"/>
      <c r="AH130" s="185"/>
      <c r="AI130" s="187"/>
      <c r="AJ130" s="185"/>
      <c r="AK130" s="187"/>
      <c r="AL130" s="185"/>
      <c r="AM130" s="187"/>
      <c r="AN130" s="185"/>
      <c r="AO130" s="187"/>
      <c r="AP130" s="185"/>
      <c r="AQ130" s="188"/>
      <c r="AR130" s="185"/>
      <c r="AS130" s="185"/>
      <c r="AT130" s="188"/>
      <c r="AU130" s="504"/>
      <c r="AV130" s="17"/>
      <c r="AW130" s="17"/>
      <c r="AX130" s="17"/>
      <c r="AY130" s="27"/>
      <c r="AZ130" s="22"/>
      <c r="BB130"/>
    </row>
    <row r="131" spans="2:54" ht="15.95" customHeight="1" x14ac:dyDescent="0.25">
      <c r="B131" s="289">
        <v>8</v>
      </c>
      <c r="C131" s="46">
        <v>2</v>
      </c>
      <c r="D131" s="56" t="s">
        <v>85</v>
      </c>
      <c r="E131" s="76">
        <v>2</v>
      </c>
      <c r="F131" s="76">
        <v>2</v>
      </c>
      <c r="G131" s="472">
        <v>20</v>
      </c>
      <c r="H131" s="535">
        <v>40</v>
      </c>
      <c r="I131" s="452">
        <v>35</v>
      </c>
      <c r="J131" s="437">
        <v>0</v>
      </c>
      <c r="K131" s="437">
        <v>1</v>
      </c>
      <c r="L131" s="437">
        <v>2</v>
      </c>
      <c r="M131" s="119">
        <v>40</v>
      </c>
      <c r="N131" s="119">
        <v>1</v>
      </c>
      <c r="O131" s="119">
        <v>2</v>
      </c>
      <c r="P131" s="452">
        <v>24</v>
      </c>
      <c r="Q131" s="437">
        <v>0</v>
      </c>
      <c r="R131" s="437">
        <v>1</v>
      </c>
      <c r="S131" s="437">
        <v>2</v>
      </c>
      <c r="T131" s="119">
        <v>40</v>
      </c>
      <c r="U131" s="119">
        <v>1</v>
      </c>
      <c r="V131" s="119">
        <v>2</v>
      </c>
      <c r="W131" s="452">
        <v>30</v>
      </c>
      <c r="X131" s="437">
        <v>0</v>
      </c>
      <c r="Y131" s="437">
        <v>1</v>
      </c>
      <c r="Z131" s="437">
        <v>2</v>
      </c>
      <c r="AA131" s="488">
        <f t="shared" si="16"/>
        <v>40</v>
      </c>
      <c r="AB131" s="492">
        <v>1</v>
      </c>
      <c r="AC131" s="492">
        <v>2</v>
      </c>
      <c r="AD131" s="119" t="s">
        <v>162</v>
      </c>
      <c r="AE131" s="119"/>
      <c r="AF131" s="117">
        <f t="shared" ref="AF131:AG134" si="17">AH131+AJ131+AL131+AN131+AP131</f>
        <v>1</v>
      </c>
      <c r="AG131" s="49">
        <f t="shared" si="17"/>
        <v>2</v>
      </c>
      <c r="AH131" s="119">
        <v>0.2</v>
      </c>
      <c r="AI131" s="120">
        <v>0.4</v>
      </c>
      <c r="AJ131" s="119">
        <v>0.2</v>
      </c>
      <c r="AK131" s="120">
        <v>0.4</v>
      </c>
      <c r="AL131" s="119">
        <v>0.2</v>
      </c>
      <c r="AM131" s="120">
        <v>0.4</v>
      </c>
      <c r="AN131" s="119">
        <v>0.2</v>
      </c>
      <c r="AO131" s="120">
        <v>0.4</v>
      </c>
      <c r="AP131" s="119">
        <v>0.2</v>
      </c>
      <c r="AQ131" s="120">
        <v>0.4</v>
      </c>
      <c r="AR131" s="69"/>
      <c r="AS131" s="119"/>
      <c r="AT131" s="120"/>
      <c r="AU131" s="504"/>
      <c r="AV131" s="17"/>
      <c r="AW131" s="17"/>
      <c r="AX131" s="17"/>
      <c r="AY131" s="27"/>
      <c r="AZ131" s="22"/>
      <c r="BB131"/>
    </row>
    <row r="132" spans="2:54" ht="15.95" customHeight="1" x14ac:dyDescent="0.25">
      <c r="B132" s="289"/>
      <c r="C132" s="46"/>
      <c r="D132" s="56" t="s">
        <v>86</v>
      </c>
      <c r="E132" s="76">
        <v>2</v>
      </c>
      <c r="F132" s="76">
        <v>2</v>
      </c>
      <c r="G132" s="472">
        <v>20</v>
      </c>
      <c r="H132" s="535">
        <v>40</v>
      </c>
      <c r="I132" s="452">
        <v>43</v>
      </c>
      <c r="J132" s="437">
        <v>0</v>
      </c>
      <c r="K132" s="437">
        <v>1</v>
      </c>
      <c r="L132" s="437">
        <v>2</v>
      </c>
      <c r="M132" s="119">
        <v>40</v>
      </c>
      <c r="N132" s="119">
        <v>1</v>
      </c>
      <c r="O132" s="119">
        <v>2</v>
      </c>
      <c r="P132" s="452">
        <v>19</v>
      </c>
      <c r="Q132" s="437">
        <v>0</v>
      </c>
      <c r="R132" s="437">
        <v>1</v>
      </c>
      <c r="S132" s="437">
        <v>2</v>
      </c>
      <c r="T132" s="119">
        <v>40</v>
      </c>
      <c r="U132" s="119">
        <v>1</v>
      </c>
      <c r="V132" s="119">
        <v>2</v>
      </c>
      <c r="W132" s="452">
        <v>21</v>
      </c>
      <c r="X132" s="437">
        <v>0</v>
      </c>
      <c r="Y132" s="437">
        <v>1</v>
      </c>
      <c r="Z132" s="437">
        <v>2</v>
      </c>
      <c r="AA132" s="488">
        <f t="shared" si="16"/>
        <v>40</v>
      </c>
      <c r="AB132" s="492">
        <v>1</v>
      </c>
      <c r="AC132" s="492">
        <v>2</v>
      </c>
      <c r="AD132" s="119" t="s">
        <v>162</v>
      </c>
      <c r="AE132" s="119"/>
      <c r="AF132" s="117">
        <f t="shared" si="17"/>
        <v>1</v>
      </c>
      <c r="AG132" s="49">
        <f t="shared" si="17"/>
        <v>2</v>
      </c>
      <c r="AH132" s="119">
        <v>0.2</v>
      </c>
      <c r="AI132" s="120">
        <v>0.4</v>
      </c>
      <c r="AJ132" s="119">
        <v>0.2</v>
      </c>
      <c r="AK132" s="120">
        <v>0.4</v>
      </c>
      <c r="AL132" s="119">
        <v>0.2</v>
      </c>
      <c r="AM132" s="120">
        <v>0.4</v>
      </c>
      <c r="AN132" s="119">
        <v>0.2</v>
      </c>
      <c r="AO132" s="120">
        <v>0.4</v>
      </c>
      <c r="AP132" s="119">
        <v>0.2</v>
      </c>
      <c r="AQ132" s="120">
        <v>0.4</v>
      </c>
      <c r="AR132" s="69"/>
      <c r="AS132" s="119"/>
      <c r="AT132" s="120"/>
      <c r="AU132" s="504"/>
      <c r="AV132" s="17"/>
      <c r="AW132" s="17"/>
      <c r="AX132" s="17"/>
      <c r="AY132" s="27"/>
      <c r="AZ132" s="22"/>
      <c r="BB132"/>
    </row>
    <row r="133" spans="2:54" ht="15.95" customHeight="1" x14ac:dyDescent="0.25">
      <c r="B133" s="289"/>
      <c r="C133" s="46"/>
      <c r="D133" s="56" t="s">
        <v>87</v>
      </c>
      <c r="E133" s="76">
        <v>3</v>
      </c>
      <c r="F133" s="76">
        <v>1</v>
      </c>
      <c r="G133" s="76">
        <v>15</v>
      </c>
      <c r="H133" s="535">
        <v>40</v>
      </c>
      <c r="I133" s="452">
        <v>35</v>
      </c>
      <c r="J133" s="437">
        <v>0</v>
      </c>
      <c r="K133" s="437">
        <v>1</v>
      </c>
      <c r="L133" s="437">
        <v>2</v>
      </c>
      <c r="M133" s="119">
        <v>60</v>
      </c>
      <c r="N133" s="119">
        <v>2</v>
      </c>
      <c r="O133" s="119">
        <v>4</v>
      </c>
      <c r="P133" s="452">
        <v>57</v>
      </c>
      <c r="Q133" s="437">
        <v>0</v>
      </c>
      <c r="R133" s="437">
        <v>2</v>
      </c>
      <c r="S133" s="437">
        <v>4</v>
      </c>
      <c r="T133" s="211">
        <v>60</v>
      </c>
      <c r="U133" s="119">
        <v>2</v>
      </c>
      <c r="V133" s="211">
        <v>4</v>
      </c>
      <c r="W133" s="452">
        <v>40</v>
      </c>
      <c r="X133" s="437">
        <v>0</v>
      </c>
      <c r="Y133" s="437">
        <v>2</v>
      </c>
      <c r="Z133" s="437">
        <v>4</v>
      </c>
      <c r="AA133" s="488">
        <f t="shared" si="16"/>
        <v>60</v>
      </c>
      <c r="AB133" s="492">
        <v>2</v>
      </c>
      <c r="AC133" s="492">
        <v>4</v>
      </c>
      <c r="AD133" s="119" t="s">
        <v>162</v>
      </c>
      <c r="AE133" s="119" t="s">
        <v>161</v>
      </c>
      <c r="AF133" s="117">
        <f t="shared" si="17"/>
        <v>2</v>
      </c>
      <c r="AG133" s="49">
        <f t="shared" si="17"/>
        <v>4</v>
      </c>
      <c r="AH133" s="119">
        <v>0.4</v>
      </c>
      <c r="AI133" s="120">
        <v>0.8</v>
      </c>
      <c r="AJ133" s="119">
        <v>0.4</v>
      </c>
      <c r="AK133" s="120">
        <v>0.8</v>
      </c>
      <c r="AL133" s="119">
        <v>0.4</v>
      </c>
      <c r="AM133" s="120">
        <v>0.8</v>
      </c>
      <c r="AN133" s="119">
        <v>0.4</v>
      </c>
      <c r="AO133" s="120">
        <v>0.8</v>
      </c>
      <c r="AP133" s="119">
        <v>0.4</v>
      </c>
      <c r="AQ133" s="120">
        <v>0.8</v>
      </c>
      <c r="AR133" s="69">
        <v>12</v>
      </c>
      <c r="AS133" s="100"/>
      <c r="AT133" s="101"/>
      <c r="AU133" s="371"/>
      <c r="AV133" s="230"/>
      <c r="AW133" s="17"/>
      <c r="AX133" s="17"/>
      <c r="AY133" s="27"/>
      <c r="AZ133" s="22"/>
      <c r="BB133"/>
    </row>
    <row r="134" spans="2:54" ht="15.95" customHeight="1" x14ac:dyDescent="0.25">
      <c r="B134" s="289"/>
      <c r="C134" s="46"/>
      <c r="D134" s="56" t="s">
        <v>88</v>
      </c>
      <c r="E134" s="76">
        <v>2</v>
      </c>
      <c r="F134" s="76">
        <v>0</v>
      </c>
      <c r="G134" s="472">
        <v>20</v>
      </c>
      <c r="H134" s="535">
        <v>40</v>
      </c>
      <c r="I134" s="452">
        <v>32</v>
      </c>
      <c r="J134" s="437">
        <v>0</v>
      </c>
      <c r="K134" s="437">
        <v>2</v>
      </c>
      <c r="L134" s="437">
        <v>0</v>
      </c>
      <c r="M134" s="119">
        <v>40</v>
      </c>
      <c r="N134" s="119">
        <v>2</v>
      </c>
      <c r="O134" s="119">
        <v>0</v>
      </c>
      <c r="P134" s="452">
        <v>31</v>
      </c>
      <c r="Q134" s="437">
        <v>0</v>
      </c>
      <c r="R134" s="437">
        <v>2</v>
      </c>
      <c r="S134" s="437">
        <v>0</v>
      </c>
      <c r="T134" s="119">
        <v>40</v>
      </c>
      <c r="U134" s="119">
        <v>2</v>
      </c>
      <c r="V134" s="119">
        <v>0</v>
      </c>
      <c r="W134" s="452">
        <v>19</v>
      </c>
      <c r="X134" s="437">
        <v>1</v>
      </c>
      <c r="Y134" s="437">
        <v>2</v>
      </c>
      <c r="Z134" s="437">
        <v>0</v>
      </c>
      <c r="AA134" s="488">
        <v>40</v>
      </c>
      <c r="AB134" s="492">
        <v>2</v>
      </c>
      <c r="AC134" s="492">
        <v>0</v>
      </c>
      <c r="AD134" s="119" t="s">
        <v>162</v>
      </c>
      <c r="AE134" s="119" t="s">
        <v>161</v>
      </c>
      <c r="AF134" s="48">
        <f t="shared" si="17"/>
        <v>2</v>
      </c>
      <c r="AG134" s="49">
        <f t="shared" si="17"/>
        <v>0</v>
      </c>
      <c r="AH134" s="139">
        <v>0.4</v>
      </c>
      <c r="AI134" s="158">
        <v>0</v>
      </c>
      <c r="AJ134" s="139">
        <v>0.4</v>
      </c>
      <c r="AK134" s="158">
        <v>0</v>
      </c>
      <c r="AL134" s="139">
        <v>0.4</v>
      </c>
      <c r="AM134" s="158">
        <v>0</v>
      </c>
      <c r="AN134" s="139">
        <v>0.4</v>
      </c>
      <c r="AO134" s="159">
        <v>0</v>
      </c>
      <c r="AP134" s="139">
        <v>0.4</v>
      </c>
      <c r="AQ134" s="158">
        <v>0</v>
      </c>
      <c r="AR134" s="69"/>
      <c r="AS134" s="139"/>
      <c r="AT134" s="158"/>
      <c r="AU134" s="504"/>
      <c r="AV134" s="17"/>
      <c r="AW134" s="17"/>
      <c r="AX134" s="17"/>
      <c r="AY134" s="27"/>
      <c r="AZ134" s="22"/>
      <c r="BB134"/>
    </row>
    <row r="135" spans="2:54" ht="15.95" customHeight="1" x14ac:dyDescent="0.25">
      <c r="B135" s="289"/>
      <c r="C135" s="46"/>
      <c r="D135" s="56" t="s">
        <v>89</v>
      </c>
      <c r="E135" s="205" t="s">
        <v>241</v>
      </c>
      <c r="F135" s="205" t="s">
        <v>241</v>
      </c>
      <c r="G135" s="472">
        <v>20</v>
      </c>
      <c r="H135" s="180">
        <v>30</v>
      </c>
      <c r="I135" s="108">
        <v>35</v>
      </c>
      <c r="J135" s="76">
        <v>0</v>
      </c>
      <c r="K135" s="76"/>
      <c r="L135" s="76"/>
      <c r="M135" s="98">
        <v>40</v>
      </c>
      <c r="N135" s="98">
        <v>1</v>
      </c>
      <c r="O135" s="98">
        <v>1</v>
      </c>
      <c r="P135" s="108">
        <v>26</v>
      </c>
      <c r="Q135" s="76">
        <v>0</v>
      </c>
      <c r="R135" s="76">
        <v>1</v>
      </c>
      <c r="S135" s="76">
        <v>1</v>
      </c>
      <c r="T135" s="98">
        <v>40</v>
      </c>
      <c r="U135" s="98">
        <v>1</v>
      </c>
      <c r="V135" s="98">
        <v>1</v>
      </c>
      <c r="W135" s="108">
        <v>32</v>
      </c>
      <c r="X135" s="76">
        <v>0</v>
      </c>
      <c r="Y135" s="76">
        <v>1</v>
      </c>
      <c r="Z135" s="76">
        <v>1</v>
      </c>
      <c r="AA135" s="491">
        <v>40</v>
      </c>
      <c r="AB135" s="491">
        <v>1</v>
      </c>
      <c r="AC135" s="491">
        <v>1</v>
      </c>
      <c r="AD135" s="98"/>
      <c r="AE135" s="98"/>
      <c r="AF135" s="100">
        <v>1</v>
      </c>
      <c r="AG135" s="101">
        <v>1</v>
      </c>
      <c r="AH135" s="98"/>
      <c r="AI135" s="99"/>
      <c r="AJ135" s="100"/>
      <c r="AK135" s="101"/>
      <c r="AL135" s="100"/>
      <c r="AM135" s="101"/>
      <c r="AN135" s="100"/>
      <c r="AO135" s="101"/>
      <c r="AP135" s="100"/>
      <c r="AQ135" s="101"/>
      <c r="AR135" s="69"/>
      <c r="AS135" s="100"/>
      <c r="AT135" s="101"/>
      <c r="AU135" s="504"/>
      <c r="AV135" s="17"/>
      <c r="AW135" s="17"/>
      <c r="AX135" s="17"/>
      <c r="AY135" s="27"/>
      <c r="AZ135" s="22"/>
      <c r="BB135"/>
    </row>
    <row r="136" spans="2:54" ht="15.95" customHeight="1" x14ac:dyDescent="0.25">
      <c r="B136" s="298"/>
      <c r="C136" s="86"/>
      <c r="D136" s="179"/>
      <c r="E136" s="312"/>
      <c r="F136" s="312"/>
      <c r="G136" s="312"/>
      <c r="H136" s="132"/>
      <c r="I136" s="134"/>
      <c r="J136" s="200"/>
      <c r="K136" s="200"/>
      <c r="L136" s="200"/>
      <c r="M136" s="132"/>
      <c r="N136" s="132"/>
      <c r="O136" s="132"/>
      <c r="P136" s="134"/>
      <c r="Q136" s="200"/>
      <c r="R136" s="200"/>
      <c r="S136" s="200"/>
      <c r="T136" s="132"/>
      <c r="U136" s="132"/>
      <c r="V136" s="132"/>
      <c r="W136" s="134"/>
      <c r="X136" s="200"/>
      <c r="Y136" s="200"/>
      <c r="Z136" s="200"/>
      <c r="AA136" s="612"/>
      <c r="AB136" s="612"/>
      <c r="AC136" s="612"/>
      <c r="AD136" s="132"/>
      <c r="AE136" s="132"/>
      <c r="AF136" s="133"/>
      <c r="AG136" s="133"/>
      <c r="AH136" s="132"/>
      <c r="AI136" s="132"/>
      <c r="AJ136" s="133"/>
      <c r="AK136" s="133"/>
      <c r="AL136" s="133"/>
      <c r="AM136" s="133"/>
      <c r="AN136" s="133"/>
      <c r="AO136" s="133"/>
      <c r="AP136" s="133"/>
      <c r="AQ136" s="101"/>
      <c r="AR136" s="185"/>
      <c r="AS136" s="133"/>
      <c r="AT136" s="101"/>
      <c r="AU136" s="504"/>
      <c r="AV136" s="17"/>
      <c r="AW136" s="17"/>
      <c r="AX136" s="17"/>
      <c r="AY136" s="27"/>
      <c r="AZ136" s="22"/>
      <c r="BB136"/>
    </row>
    <row r="137" spans="2:54" ht="15.95" customHeight="1" x14ac:dyDescent="0.25">
      <c r="B137" s="289">
        <v>8</v>
      </c>
      <c r="C137" s="46">
        <v>1</v>
      </c>
      <c r="D137" s="46" t="s">
        <v>91</v>
      </c>
      <c r="E137" s="312"/>
      <c r="F137" s="312"/>
      <c r="G137" s="312"/>
      <c r="H137" s="132"/>
      <c r="I137" s="134"/>
      <c r="J137" s="200"/>
      <c r="K137" s="200"/>
      <c r="L137" s="200"/>
      <c r="M137" s="132"/>
      <c r="N137" s="132"/>
      <c r="O137" s="132"/>
      <c r="P137" s="134"/>
      <c r="Q137" s="200"/>
      <c r="R137" s="200"/>
      <c r="S137" s="200"/>
      <c r="T137" s="132"/>
      <c r="U137" s="132"/>
      <c r="V137" s="132"/>
      <c r="W137" s="134"/>
      <c r="X137" s="200"/>
      <c r="Y137" s="200"/>
      <c r="Z137" s="200"/>
      <c r="AA137" s="612"/>
      <c r="AB137" s="612"/>
      <c r="AC137" s="612"/>
      <c r="AD137" s="132"/>
      <c r="AE137" s="132"/>
      <c r="AF137" s="441"/>
      <c r="AG137" s="179"/>
      <c r="AH137" s="76"/>
      <c r="AI137" s="77"/>
      <c r="AJ137" s="76"/>
      <c r="AK137" s="77"/>
      <c r="AL137" s="76"/>
      <c r="AM137" s="77"/>
      <c r="AN137" s="76"/>
      <c r="AO137" s="77"/>
      <c r="AP137" s="76"/>
      <c r="AQ137" s="77"/>
      <c r="AR137" s="81"/>
      <c r="AS137" s="76"/>
      <c r="AT137" s="77"/>
      <c r="AU137" s="506"/>
      <c r="AV137" s="17"/>
      <c r="AW137" s="17"/>
      <c r="AX137" s="17"/>
      <c r="AY137" s="27"/>
      <c r="AZ137" s="22"/>
      <c r="BB137"/>
    </row>
    <row r="138" spans="2:54" ht="15.95" customHeight="1" x14ac:dyDescent="0.25">
      <c r="B138" s="299">
        <v>8</v>
      </c>
      <c r="C138" s="192">
        <v>2</v>
      </c>
      <c r="D138" s="318" t="s">
        <v>91</v>
      </c>
      <c r="E138" s="200"/>
      <c r="F138" s="200"/>
      <c r="G138" s="200"/>
      <c r="H138" s="132"/>
      <c r="I138" s="134"/>
      <c r="J138" s="200"/>
      <c r="K138" s="200"/>
      <c r="L138" s="200"/>
      <c r="M138" s="132"/>
      <c r="N138" s="132"/>
      <c r="O138" s="132"/>
      <c r="P138" s="134"/>
      <c r="Q138" s="200"/>
      <c r="R138" s="200"/>
      <c r="S138" s="200"/>
      <c r="T138" s="132"/>
      <c r="U138" s="132"/>
      <c r="V138" s="132"/>
      <c r="W138" s="134"/>
      <c r="X138" s="200"/>
      <c r="Y138" s="200"/>
      <c r="Z138" s="200"/>
      <c r="AA138" s="612"/>
      <c r="AB138" s="612"/>
      <c r="AC138" s="612"/>
      <c r="AD138" s="132"/>
      <c r="AE138" s="132"/>
      <c r="AF138" s="134"/>
      <c r="AG138" s="179"/>
      <c r="AH138" s="438"/>
      <c r="AI138" s="498"/>
      <c r="AJ138" s="438"/>
      <c r="AK138" s="498"/>
      <c r="AL138" s="438"/>
      <c r="AM138" s="498"/>
      <c r="AN138" s="438"/>
      <c r="AO138" s="498"/>
      <c r="AP138" s="438"/>
      <c r="AQ138" s="498"/>
      <c r="AR138" s="499"/>
      <c r="AS138" s="438"/>
      <c r="AT138" s="498"/>
      <c r="AU138" s="506"/>
      <c r="AV138" s="17"/>
      <c r="AW138" s="17"/>
      <c r="AX138" s="17"/>
      <c r="AY138" s="27"/>
      <c r="AZ138" s="22"/>
      <c r="BB138"/>
    </row>
    <row r="139" spans="2:54" ht="15.95" customHeight="1" x14ac:dyDescent="0.25">
      <c r="B139" s="289">
        <v>8</v>
      </c>
      <c r="C139" s="46">
        <v>1</v>
      </c>
      <c r="D139" s="46" t="s">
        <v>91</v>
      </c>
      <c r="E139" s="206" t="s">
        <v>241</v>
      </c>
      <c r="F139" s="206" t="s">
        <v>241</v>
      </c>
      <c r="G139" s="206"/>
      <c r="H139" s="180">
        <v>24</v>
      </c>
      <c r="I139" s="108">
        <v>82</v>
      </c>
      <c r="J139" s="76"/>
      <c r="K139" s="76"/>
      <c r="L139" s="76"/>
      <c r="M139" s="98">
        <v>75</v>
      </c>
      <c r="N139" s="98"/>
      <c r="O139" s="98"/>
      <c r="P139" s="108">
        <v>93</v>
      </c>
      <c r="Q139" s="76">
        <v>20</v>
      </c>
      <c r="R139" s="76"/>
      <c r="S139" s="76"/>
      <c r="T139" s="98">
        <v>75</v>
      </c>
      <c r="U139" s="98"/>
      <c r="V139" s="98"/>
      <c r="W139" s="108">
        <f>29+10+8+43</f>
        <v>90</v>
      </c>
      <c r="X139" s="76"/>
      <c r="Y139" s="76"/>
      <c r="Z139" s="76"/>
      <c r="AA139" s="491">
        <v>90</v>
      </c>
      <c r="AB139" s="491"/>
      <c r="AC139" s="491"/>
      <c r="AD139" s="98"/>
      <c r="AE139" s="438"/>
      <c r="AF139" s="509"/>
      <c r="AG139" s="510"/>
      <c r="AH139" s="438"/>
      <c r="AI139" s="498"/>
      <c r="AJ139" s="438"/>
      <c r="AK139" s="498"/>
      <c r="AL139" s="438"/>
      <c r="AM139" s="498"/>
      <c r="AN139" s="438"/>
      <c r="AO139" s="498"/>
      <c r="AP139" s="438"/>
      <c r="AQ139" s="498"/>
      <c r="AR139" s="499"/>
      <c r="AS139" s="438"/>
      <c r="AT139" s="498"/>
      <c r="AU139" s="506"/>
      <c r="AV139" s="17"/>
      <c r="AW139" s="17"/>
      <c r="AX139" s="17"/>
      <c r="AY139" s="27"/>
      <c r="AZ139" s="22"/>
      <c r="BB139"/>
    </row>
    <row r="140" spans="2:54" ht="15.95" customHeight="1" x14ac:dyDescent="0.25">
      <c r="B140" s="299">
        <v>8</v>
      </c>
      <c r="C140" s="192">
        <v>2</v>
      </c>
      <c r="D140" s="192" t="s">
        <v>91</v>
      </c>
      <c r="E140" s="207" t="s">
        <v>241</v>
      </c>
      <c r="F140" s="207" t="s">
        <v>241</v>
      </c>
      <c r="G140" s="207"/>
      <c r="H140" s="180">
        <v>182</v>
      </c>
      <c r="I140" s="453">
        <v>72</v>
      </c>
      <c r="J140" s="438"/>
      <c r="K140" s="438"/>
      <c r="L140" s="438"/>
      <c r="M140" s="222">
        <v>95</v>
      </c>
      <c r="N140" s="222"/>
      <c r="O140" s="222"/>
      <c r="P140" s="453">
        <f>43+17+9+21</f>
        <v>90</v>
      </c>
      <c r="Q140" s="438">
        <v>0</v>
      </c>
      <c r="R140" s="438"/>
      <c r="S140" s="438"/>
      <c r="T140" s="222">
        <v>95</v>
      </c>
      <c r="U140" s="222"/>
      <c r="V140" s="222"/>
      <c r="W140" s="453">
        <f>49+3+5+14</f>
        <v>71</v>
      </c>
      <c r="X140" s="438"/>
      <c r="Y140" s="438"/>
      <c r="Z140" s="438"/>
      <c r="AA140" s="493">
        <v>90</v>
      </c>
      <c r="AB140" s="493"/>
      <c r="AC140" s="493"/>
      <c r="AD140" s="222"/>
      <c r="AE140" s="438"/>
      <c r="AF140" s="509"/>
      <c r="AG140" s="510"/>
      <c r="AH140" s="438"/>
      <c r="AI140" s="498"/>
      <c r="AJ140" s="438"/>
      <c r="AK140" s="498"/>
      <c r="AL140" s="438"/>
      <c r="AM140" s="498"/>
      <c r="AN140" s="438"/>
      <c r="AO140" s="498"/>
      <c r="AP140" s="438"/>
      <c r="AQ140" s="498"/>
      <c r="AR140" s="499"/>
      <c r="AS140" s="438"/>
      <c r="AT140" s="498"/>
      <c r="AU140" s="506"/>
      <c r="AV140" s="17"/>
      <c r="AW140" s="17"/>
      <c r="AX140" s="17"/>
      <c r="AY140" s="27"/>
      <c r="AZ140" s="22"/>
      <c r="BB140"/>
    </row>
    <row r="141" spans="2:54" ht="15.95" customHeight="1" x14ac:dyDescent="0.25">
      <c r="B141" s="289">
        <v>8</v>
      </c>
      <c r="C141" s="46">
        <v>1</v>
      </c>
      <c r="D141" s="46" t="s">
        <v>91</v>
      </c>
      <c r="E141" s="207"/>
      <c r="F141" s="207"/>
      <c r="G141" s="207"/>
      <c r="H141" s="536"/>
      <c r="I141" s="453"/>
      <c r="J141" s="438"/>
      <c r="K141" s="438"/>
      <c r="L141" s="438"/>
      <c r="M141" s="222"/>
      <c r="N141" s="222"/>
      <c r="O141" s="222"/>
      <c r="P141" s="591"/>
      <c r="Q141" s="438"/>
      <c r="R141" s="438"/>
      <c r="S141" s="438"/>
      <c r="T141" s="222"/>
      <c r="U141" s="222"/>
      <c r="V141" s="222"/>
      <c r="W141" s="453"/>
      <c r="X141" s="438"/>
      <c r="Y141" s="438"/>
      <c r="Z141" s="438"/>
      <c r="AA141" s="493"/>
      <c r="AB141" s="493"/>
      <c r="AC141" s="493"/>
      <c r="AD141" s="222"/>
      <c r="AE141" s="423"/>
      <c r="AF141" s="495"/>
      <c r="AG141" s="496"/>
      <c r="AH141" s="423"/>
      <c r="AI141" s="497"/>
      <c r="AJ141" s="423"/>
      <c r="AK141" s="497"/>
      <c r="AL141" s="423"/>
      <c r="AM141" s="497"/>
      <c r="AN141" s="423"/>
      <c r="AO141" s="497"/>
      <c r="AP141" s="423"/>
      <c r="AQ141" s="497"/>
      <c r="AR141" s="309"/>
      <c r="AS141" s="222"/>
      <c r="AT141" s="223"/>
      <c r="AU141" s="230"/>
      <c r="AV141" s="17"/>
      <c r="AW141" s="17"/>
      <c r="AX141" s="17"/>
      <c r="AY141" s="27"/>
      <c r="AZ141" s="22"/>
      <c r="BB141"/>
    </row>
    <row r="142" spans="2:54" ht="15.95" customHeight="1" x14ac:dyDescent="0.25">
      <c r="B142" s="299">
        <v>8</v>
      </c>
      <c r="C142" s="192">
        <v>2</v>
      </c>
      <c r="D142" s="192" t="s">
        <v>91</v>
      </c>
      <c r="E142" s="207"/>
      <c r="F142" s="207"/>
      <c r="G142" s="207"/>
      <c r="H142" s="536"/>
      <c r="I142" s="453"/>
      <c r="J142" s="438"/>
      <c r="K142" s="438"/>
      <c r="L142" s="438"/>
      <c r="M142" s="222"/>
      <c r="N142" s="222"/>
      <c r="O142" s="222"/>
      <c r="P142" s="591"/>
      <c r="Q142" s="438"/>
      <c r="R142" s="438"/>
      <c r="S142" s="438"/>
      <c r="T142" s="222"/>
      <c r="U142" s="222"/>
      <c r="V142" s="222"/>
      <c r="W142" s="453"/>
      <c r="X142" s="438"/>
      <c r="Y142" s="438"/>
      <c r="Z142" s="438"/>
      <c r="AA142" s="493"/>
      <c r="AB142" s="493"/>
      <c r="AC142" s="493"/>
      <c r="AD142" s="222"/>
      <c r="AE142" s="423"/>
      <c r="AF142" s="495"/>
      <c r="AG142" s="496"/>
      <c r="AH142" s="423"/>
      <c r="AI142" s="497"/>
      <c r="AJ142" s="423"/>
      <c r="AK142" s="497"/>
      <c r="AL142" s="423"/>
      <c r="AM142" s="497"/>
      <c r="AN142" s="423"/>
      <c r="AO142" s="497"/>
      <c r="AP142" s="423"/>
      <c r="AQ142" s="497"/>
      <c r="AR142" s="309"/>
      <c r="AS142" s="222"/>
      <c r="AT142" s="223"/>
      <c r="AU142" s="230"/>
      <c r="AV142" s="17"/>
      <c r="AW142" s="17"/>
      <c r="AX142" s="17"/>
      <c r="AY142" s="27"/>
      <c r="AZ142" s="22"/>
      <c r="BB142"/>
    </row>
    <row r="143" spans="2:54" ht="15.95" customHeight="1" x14ac:dyDescent="0.25">
      <c r="B143" s="300"/>
      <c r="C143" s="181">
        <v>2</v>
      </c>
      <c r="D143" s="181" t="s">
        <v>234</v>
      </c>
      <c r="E143" s="208" t="s">
        <v>241</v>
      </c>
      <c r="F143" s="208" t="s">
        <v>241</v>
      </c>
      <c r="G143" s="208"/>
      <c r="H143" s="537">
        <v>16</v>
      </c>
      <c r="I143" s="454">
        <v>12</v>
      </c>
      <c r="J143" s="439"/>
      <c r="K143" s="439"/>
      <c r="L143" s="439"/>
      <c r="M143" s="224">
        <v>16</v>
      </c>
      <c r="N143" s="224"/>
      <c r="O143" s="224"/>
      <c r="P143" s="592"/>
      <c r="Q143" s="439"/>
      <c r="R143" s="439"/>
      <c r="S143" s="439"/>
      <c r="T143" s="224">
        <v>16</v>
      </c>
      <c r="U143" s="224"/>
      <c r="V143" s="224"/>
      <c r="W143" s="454"/>
      <c r="X143" s="439"/>
      <c r="Y143" s="439"/>
      <c r="Z143" s="439"/>
      <c r="AA143" s="613"/>
      <c r="AB143" s="613"/>
      <c r="AC143" s="613"/>
      <c r="AD143" s="224"/>
      <c r="AE143" s="224"/>
      <c r="AF143" s="182"/>
      <c r="AG143" s="183"/>
      <c r="AH143" s="224"/>
      <c r="AI143" s="225"/>
      <c r="AJ143" s="224"/>
      <c r="AK143" s="225"/>
      <c r="AL143" s="224"/>
      <c r="AM143" s="225"/>
      <c r="AN143" s="224"/>
      <c r="AO143" s="225"/>
      <c r="AP143" s="224"/>
      <c r="AQ143" s="225"/>
      <c r="AR143" s="310"/>
      <c r="AS143" s="224"/>
      <c r="AT143" s="225"/>
      <c r="AU143" s="504"/>
      <c r="AV143" s="17"/>
      <c r="AW143" s="17"/>
      <c r="AX143" s="17"/>
      <c r="AY143" s="27"/>
      <c r="AZ143" s="22"/>
      <c r="BB143"/>
    </row>
    <row r="144" spans="2:54" ht="15.95" customHeight="1" x14ac:dyDescent="0.25">
      <c r="B144" s="295"/>
      <c r="C144" s="23"/>
      <c r="D144" s="177" t="s">
        <v>233</v>
      </c>
      <c r="E144" s="201"/>
      <c r="F144" s="201"/>
      <c r="G144" s="201"/>
      <c r="H144" s="538">
        <f>SUM(H139:H143)</f>
        <v>222</v>
      </c>
      <c r="I144" s="311">
        <f>SUM(I139:I143)</f>
        <v>166</v>
      </c>
      <c r="J144" s="440"/>
      <c r="K144" s="440"/>
      <c r="L144" s="440"/>
      <c r="M144" s="538">
        <f>SUM(M139:M143)</f>
        <v>186</v>
      </c>
      <c r="N144" s="538"/>
      <c r="O144" s="538"/>
      <c r="P144" s="311"/>
      <c r="Q144" s="440"/>
      <c r="R144" s="311"/>
      <c r="S144" s="311"/>
      <c r="T144" s="394"/>
      <c r="U144" s="440"/>
      <c r="V144" s="440"/>
      <c r="W144" s="311"/>
      <c r="X144" s="440"/>
      <c r="Y144" s="440"/>
      <c r="Z144" s="440"/>
      <c r="AA144" s="614"/>
      <c r="AB144" s="614"/>
      <c r="AC144" s="614"/>
      <c r="AD144" s="402"/>
      <c r="AE144" s="402"/>
      <c r="AF144" s="17"/>
      <c r="AG144" s="22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504"/>
      <c r="AV144" s="20"/>
      <c r="AW144" s="20"/>
      <c r="AX144" s="20"/>
      <c r="AY144" s="24"/>
      <c r="AZ144" s="25"/>
      <c r="BB144"/>
    </row>
    <row r="145" spans="2:54" ht="15.95" customHeight="1" x14ac:dyDescent="0.25">
      <c r="B145" s="295"/>
      <c r="C145" s="23"/>
      <c r="D145" s="177"/>
      <c r="E145" s="201"/>
      <c r="F145" s="201"/>
      <c r="G145" s="201"/>
      <c r="H145" s="311"/>
      <c r="I145" s="587"/>
      <c r="J145" s="251"/>
      <c r="K145" s="274"/>
      <c r="L145" s="274"/>
      <c r="M145" s="394"/>
      <c r="N145" s="394"/>
      <c r="O145" s="394"/>
      <c r="P145" s="311"/>
      <c r="Q145" s="440"/>
      <c r="R145" s="311"/>
      <c r="S145" s="311"/>
      <c r="T145" s="394"/>
      <c r="U145" s="440"/>
      <c r="V145" s="440"/>
      <c r="W145" s="311"/>
      <c r="X145" s="440"/>
      <c r="Y145" s="440"/>
      <c r="Z145" s="440"/>
      <c r="AA145" s="614"/>
      <c r="AB145" s="614"/>
      <c r="AC145" s="614"/>
      <c r="AD145" s="402"/>
      <c r="AE145" s="402"/>
      <c r="AF145" s="17"/>
      <c r="AG145" s="22"/>
      <c r="AH145" s="229"/>
      <c r="AI145" s="229"/>
      <c r="AJ145" s="229"/>
      <c r="AK145" s="229"/>
      <c r="AL145" s="229"/>
      <c r="AM145" s="229"/>
      <c r="AN145" s="229"/>
      <c r="AO145" s="229"/>
      <c r="AP145" s="229"/>
      <c r="AQ145" s="229"/>
      <c r="AR145" s="229"/>
      <c r="AS145" s="229"/>
      <c r="AT145" s="229"/>
      <c r="AU145" s="230"/>
      <c r="AV145" s="20"/>
      <c r="AW145" s="20"/>
      <c r="AX145" s="20"/>
      <c r="AY145" s="24"/>
      <c r="AZ145" s="25"/>
      <c r="BB145"/>
    </row>
    <row r="146" spans="2:54" ht="18" customHeight="1" x14ac:dyDescent="0.25">
      <c r="B146" s="295"/>
      <c r="C146" s="23"/>
      <c r="D146" s="177"/>
      <c r="E146" s="201"/>
      <c r="F146" s="201"/>
      <c r="G146" s="201"/>
      <c r="H146" s="191"/>
      <c r="I146" s="588"/>
      <c r="J146" s="251"/>
      <c r="K146" s="274"/>
      <c r="L146" s="274"/>
      <c r="M146" s="394"/>
      <c r="N146" s="394"/>
      <c r="O146" s="394"/>
      <c r="P146" s="311"/>
      <c r="Q146" s="440"/>
      <c r="R146" s="311"/>
      <c r="S146" s="311"/>
      <c r="T146" s="394"/>
      <c r="U146" s="440"/>
      <c r="V146" s="440"/>
      <c r="W146" s="311"/>
      <c r="X146" s="440"/>
      <c r="Y146" s="440"/>
      <c r="Z146" s="440"/>
      <c r="AA146" s="614"/>
      <c r="AB146" s="614"/>
      <c r="AC146" s="614"/>
      <c r="AD146" s="23"/>
      <c r="AE146" s="23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  <c r="AP146" s="20"/>
      <c r="AQ146" s="20"/>
      <c r="AR146" s="20"/>
      <c r="AS146" s="20"/>
      <c r="AT146" s="20"/>
      <c r="AU146" s="507"/>
      <c r="AV146" s="17"/>
      <c r="AW146" s="20"/>
      <c r="AX146" s="20"/>
      <c r="AY146" s="20"/>
      <c r="AZ146" s="20"/>
      <c r="BA146" s="24"/>
      <c r="BB146" s="25"/>
    </row>
    <row r="147" spans="2:54" ht="24" customHeight="1" x14ac:dyDescent="0.25">
      <c r="B147" s="560" t="s">
        <v>96</v>
      </c>
      <c r="M147" s="395"/>
      <c r="N147" s="395"/>
      <c r="O147" s="395"/>
      <c r="T147" s="395"/>
      <c r="U147" s="441"/>
      <c r="V147" s="441"/>
      <c r="W147" s="455"/>
      <c r="X147" s="441"/>
      <c r="Y147" s="441"/>
      <c r="Z147" s="441"/>
      <c r="AV147" s="17"/>
    </row>
    <row r="148" spans="2:54" ht="15.95" customHeight="1" x14ac:dyDescent="0.25">
      <c r="B148" s="135"/>
      <c r="C148" s="3"/>
      <c r="D148" s="3" t="s">
        <v>251</v>
      </c>
      <c r="E148" s="7" t="s">
        <v>238</v>
      </c>
      <c r="F148" s="7" t="s">
        <v>238</v>
      </c>
      <c r="G148" s="9" t="s">
        <v>95</v>
      </c>
      <c r="H148" s="520"/>
      <c r="I148" s="583"/>
      <c r="J148" s="236"/>
      <c r="K148" s="259" t="s">
        <v>299</v>
      </c>
      <c r="L148" s="280"/>
      <c r="M148" s="539"/>
      <c r="N148" s="539" t="s">
        <v>248</v>
      </c>
      <c r="O148" s="539"/>
      <c r="P148" s="568"/>
      <c r="Q148" s="461"/>
      <c r="R148" s="474" t="s">
        <v>276</v>
      </c>
      <c r="S148" s="463"/>
      <c r="T148" s="569"/>
      <c r="U148" s="569" t="s">
        <v>278</v>
      </c>
      <c r="V148" s="569"/>
      <c r="W148" s="568" t="s">
        <v>308</v>
      </c>
      <c r="X148" s="473"/>
      <c r="Y148" s="462" t="s">
        <v>307</v>
      </c>
      <c r="Z148" s="463"/>
      <c r="AA148" s="600" t="s">
        <v>309</v>
      </c>
      <c r="AB148" s="601"/>
      <c r="AC148" s="601"/>
      <c r="AD148" s="147" t="s">
        <v>243</v>
      </c>
      <c r="AE148" s="148" t="s">
        <v>243</v>
      </c>
      <c r="AF148" s="7" t="s">
        <v>4</v>
      </c>
      <c r="AG148" s="8"/>
      <c r="AH148" s="136"/>
      <c r="AO148" s="153"/>
      <c r="AP148" s="1"/>
      <c r="AU148" s="504"/>
      <c r="AZ148"/>
      <c r="BA148" s="1"/>
      <c r="BB148"/>
    </row>
    <row r="149" spans="2:54" ht="15.95" customHeight="1" x14ac:dyDescent="0.25">
      <c r="B149" s="287" t="s">
        <v>99</v>
      </c>
      <c r="C149" s="4" t="s">
        <v>5</v>
      </c>
      <c r="D149" s="4"/>
      <c r="E149" s="194" t="s">
        <v>239</v>
      </c>
      <c r="F149" s="194" t="s">
        <v>240</v>
      </c>
      <c r="G149" s="151" t="s">
        <v>279</v>
      </c>
      <c r="H149" s="521" t="s">
        <v>249</v>
      </c>
      <c r="I149" s="584" t="s">
        <v>250</v>
      </c>
      <c r="J149" s="542" t="s">
        <v>245</v>
      </c>
      <c r="K149" s="542" t="s">
        <v>243</v>
      </c>
      <c r="L149" s="541" t="s">
        <v>244</v>
      </c>
      <c r="M149" s="12" t="s">
        <v>242</v>
      </c>
      <c r="N149" s="12" t="s">
        <v>243</v>
      </c>
      <c r="O149" s="12" t="s">
        <v>244</v>
      </c>
      <c r="P149" s="465" t="s">
        <v>250</v>
      </c>
      <c r="Q149" s="464" t="s">
        <v>245</v>
      </c>
      <c r="R149" s="465" t="s">
        <v>243</v>
      </c>
      <c r="S149" s="466" t="s">
        <v>244</v>
      </c>
      <c r="T149" s="570" t="s">
        <v>249</v>
      </c>
      <c r="U149" s="570" t="s">
        <v>243</v>
      </c>
      <c r="V149" s="570" t="s">
        <v>244</v>
      </c>
      <c r="W149" s="465" t="s">
        <v>250</v>
      </c>
      <c r="X149" s="465" t="s">
        <v>245</v>
      </c>
      <c r="Y149" s="465" t="s">
        <v>243</v>
      </c>
      <c r="Z149" s="466" t="s">
        <v>244</v>
      </c>
      <c r="AA149" s="602" t="s">
        <v>310</v>
      </c>
      <c r="AB149" s="602" t="s">
        <v>243</v>
      </c>
      <c r="AC149" s="602" t="s">
        <v>244</v>
      </c>
      <c r="AD149" s="194" t="s">
        <v>101</v>
      </c>
      <c r="AE149" s="194" t="s">
        <v>102</v>
      </c>
      <c r="AF149" s="10" t="s">
        <v>9</v>
      </c>
      <c r="AG149" s="11" t="s">
        <v>10</v>
      </c>
      <c r="AO149" s="153"/>
      <c r="AP149" s="1"/>
      <c r="AU149" s="504"/>
      <c r="AZ149"/>
      <c r="BA149" s="1"/>
      <c r="BB149"/>
    </row>
    <row r="150" spans="2:54" ht="15.95" customHeight="1" x14ac:dyDescent="0.25">
      <c r="B150" s="288">
        <v>1</v>
      </c>
      <c r="C150" s="39">
        <v>1</v>
      </c>
      <c r="D150" s="39" t="s">
        <v>13</v>
      </c>
      <c r="E150" s="195">
        <v>5</v>
      </c>
      <c r="F150" s="195">
        <v>0</v>
      </c>
      <c r="G150" s="511" t="s">
        <v>241</v>
      </c>
      <c r="H150" s="121">
        <v>60</v>
      </c>
      <c r="I150" s="456">
        <v>63</v>
      </c>
      <c r="J150" s="442">
        <v>1</v>
      </c>
      <c r="K150" s="442">
        <v>1</v>
      </c>
      <c r="L150" s="442">
        <v>0</v>
      </c>
      <c r="M150" s="145">
        <v>60</v>
      </c>
      <c r="N150" s="145">
        <v>1</v>
      </c>
      <c r="O150" s="145">
        <v>0</v>
      </c>
      <c r="P150" s="456">
        <v>55</v>
      </c>
      <c r="Q150" s="442">
        <v>0</v>
      </c>
      <c r="R150" s="442">
        <v>1</v>
      </c>
      <c r="S150" s="442">
        <v>0</v>
      </c>
      <c r="T150" s="145">
        <v>60</v>
      </c>
      <c r="U150" s="145">
        <v>1</v>
      </c>
      <c r="V150" s="145">
        <v>0</v>
      </c>
      <c r="W150" s="562">
        <v>66</v>
      </c>
      <c r="X150" s="442">
        <v>2</v>
      </c>
      <c r="Y150" s="442">
        <v>1</v>
      </c>
      <c r="Z150" s="442">
        <v>0</v>
      </c>
      <c r="AA150" s="491">
        <v>70</v>
      </c>
      <c r="AB150" s="615">
        <v>1</v>
      </c>
      <c r="AC150" s="615">
        <v>0</v>
      </c>
      <c r="AD150" s="145" t="s">
        <v>148</v>
      </c>
      <c r="AE150" s="145"/>
      <c r="AF150" s="122">
        <v>1</v>
      </c>
      <c r="AG150" s="123">
        <v>0</v>
      </c>
      <c r="AH150" s="232"/>
      <c r="AO150" s="153"/>
      <c r="AP150" s="1"/>
      <c r="AU150" s="504"/>
      <c r="AZ150"/>
      <c r="BA150" s="1"/>
      <c r="BB150"/>
    </row>
    <row r="151" spans="2:54" ht="15.95" customHeight="1" x14ac:dyDescent="0.25">
      <c r="B151" s="301"/>
      <c r="C151" s="128"/>
      <c r="D151" s="128" t="s">
        <v>188</v>
      </c>
      <c r="E151" s="202">
        <v>4.5</v>
      </c>
      <c r="F151" s="202">
        <v>0.5</v>
      </c>
      <c r="G151" s="472">
        <v>20</v>
      </c>
      <c r="H151" s="129">
        <v>60</v>
      </c>
      <c r="I151" s="457">
        <v>79</v>
      </c>
      <c r="J151" s="190">
        <v>13</v>
      </c>
      <c r="K151" s="190">
        <v>1</v>
      </c>
      <c r="L151" s="190">
        <v>3</v>
      </c>
      <c r="M151" s="146">
        <v>60</v>
      </c>
      <c r="N151" s="146">
        <v>1</v>
      </c>
      <c r="O151" s="146">
        <v>3</v>
      </c>
      <c r="P151" s="457">
        <v>57</v>
      </c>
      <c r="Q151" s="190">
        <v>3</v>
      </c>
      <c r="R151" s="190">
        <v>1</v>
      </c>
      <c r="S151" s="190">
        <v>3</v>
      </c>
      <c r="T151" s="146">
        <v>60</v>
      </c>
      <c r="U151" s="146">
        <v>1</v>
      </c>
      <c r="V151" s="146">
        <v>3</v>
      </c>
      <c r="W151" s="468">
        <v>69</v>
      </c>
      <c r="X151" s="190">
        <v>4</v>
      </c>
      <c r="Y151" s="190">
        <v>1</v>
      </c>
      <c r="Z151" s="190">
        <v>3</v>
      </c>
      <c r="AA151" s="616">
        <f>AC151*G151</f>
        <v>80</v>
      </c>
      <c r="AB151" s="616">
        <v>1</v>
      </c>
      <c r="AC151" s="500">
        <v>4</v>
      </c>
      <c r="AD151" s="146" t="s">
        <v>148</v>
      </c>
      <c r="AE151" s="146"/>
      <c r="AF151" s="130">
        <v>1</v>
      </c>
      <c r="AG151" s="131">
        <v>4</v>
      </c>
      <c r="AH151" s="232"/>
      <c r="AO151" s="153"/>
      <c r="AP151" s="1"/>
      <c r="AU151" s="504"/>
      <c r="AZ151"/>
      <c r="BA151" s="1"/>
      <c r="BB151"/>
    </row>
    <row r="152" spans="2:54" ht="15.95" customHeight="1" x14ac:dyDescent="0.25">
      <c r="B152" s="301"/>
      <c r="C152" s="128"/>
      <c r="D152" s="128" t="s">
        <v>189</v>
      </c>
      <c r="E152" s="202">
        <v>2</v>
      </c>
      <c r="F152" s="202">
        <v>3</v>
      </c>
      <c r="G152" s="472">
        <v>20</v>
      </c>
      <c r="H152" s="129">
        <v>60</v>
      </c>
      <c r="I152" s="457">
        <v>68</v>
      </c>
      <c r="J152" s="190">
        <v>3</v>
      </c>
      <c r="K152" s="190">
        <v>1</v>
      </c>
      <c r="L152" s="190">
        <v>4</v>
      </c>
      <c r="M152" s="146">
        <v>60</v>
      </c>
      <c r="N152" s="146">
        <v>1</v>
      </c>
      <c r="O152" s="146">
        <v>3</v>
      </c>
      <c r="P152" s="457">
        <v>62</v>
      </c>
      <c r="Q152" s="190">
        <v>9</v>
      </c>
      <c r="R152" s="190">
        <v>1</v>
      </c>
      <c r="S152" s="190">
        <v>4</v>
      </c>
      <c r="T152" s="146">
        <v>80</v>
      </c>
      <c r="U152" s="146">
        <v>1</v>
      </c>
      <c r="V152" s="427">
        <v>4</v>
      </c>
      <c r="W152" s="468">
        <v>72</v>
      </c>
      <c r="X152" s="190">
        <v>5</v>
      </c>
      <c r="Y152" s="190">
        <v>1</v>
      </c>
      <c r="Z152" s="190">
        <v>4</v>
      </c>
      <c r="AA152" s="616">
        <f t="shared" ref="AA152:AA153" si="18">AC152*G152</f>
        <v>80</v>
      </c>
      <c r="AB152" s="616">
        <v>1</v>
      </c>
      <c r="AC152" s="616">
        <v>4</v>
      </c>
      <c r="AD152" s="146" t="s">
        <v>148</v>
      </c>
      <c r="AE152" s="146"/>
      <c r="AF152" s="130">
        <v>1</v>
      </c>
      <c r="AG152" s="131">
        <v>4</v>
      </c>
      <c r="AH152" s="233"/>
      <c r="AO152" s="153"/>
      <c r="AP152" s="1"/>
      <c r="AU152" s="504"/>
      <c r="AZ152"/>
      <c r="BA152" s="1"/>
      <c r="BB152"/>
    </row>
    <row r="153" spans="2:54" ht="15.95" customHeight="1" x14ac:dyDescent="0.25">
      <c r="B153" s="301"/>
      <c r="C153" s="128"/>
      <c r="D153" s="128" t="s">
        <v>190</v>
      </c>
      <c r="E153" s="202">
        <v>3</v>
      </c>
      <c r="F153" s="202">
        <v>2</v>
      </c>
      <c r="G153" s="472">
        <v>20</v>
      </c>
      <c r="H153" s="129">
        <v>60</v>
      </c>
      <c r="I153" s="457">
        <v>69</v>
      </c>
      <c r="J153" s="190">
        <v>5</v>
      </c>
      <c r="K153" s="190">
        <v>1</v>
      </c>
      <c r="L153" s="190">
        <v>3</v>
      </c>
      <c r="M153" s="146">
        <v>60</v>
      </c>
      <c r="N153" s="146">
        <v>1</v>
      </c>
      <c r="O153" s="146">
        <v>3</v>
      </c>
      <c r="P153" s="457">
        <v>60</v>
      </c>
      <c r="Q153" s="190">
        <v>3</v>
      </c>
      <c r="R153" s="190">
        <v>1</v>
      </c>
      <c r="S153" s="190">
        <v>3</v>
      </c>
      <c r="T153" s="146">
        <v>60</v>
      </c>
      <c r="U153" s="146">
        <v>1</v>
      </c>
      <c r="V153" s="146">
        <v>3</v>
      </c>
      <c r="W153" s="468">
        <v>71</v>
      </c>
      <c r="X153" s="190">
        <v>3</v>
      </c>
      <c r="Y153" s="190">
        <v>1</v>
      </c>
      <c r="Z153" s="130">
        <v>3</v>
      </c>
      <c r="AA153" s="616">
        <f t="shared" si="18"/>
        <v>80</v>
      </c>
      <c r="AB153" s="616">
        <v>1</v>
      </c>
      <c r="AC153" s="500">
        <v>4</v>
      </c>
      <c r="AD153" s="146" t="s">
        <v>148</v>
      </c>
      <c r="AE153" s="146"/>
      <c r="AF153" s="130">
        <v>1</v>
      </c>
      <c r="AG153" s="131">
        <v>4</v>
      </c>
      <c r="AH153" s="232"/>
      <c r="AO153" s="153"/>
      <c r="AP153" s="1"/>
      <c r="AU153" s="504"/>
      <c r="AZ153"/>
      <c r="BA153" s="1"/>
      <c r="BB153"/>
    </row>
    <row r="154" spans="2:54" ht="15.95" customHeight="1" x14ac:dyDescent="0.25">
      <c r="B154" s="298"/>
      <c r="C154" s="86"/>
      <c r="D154" s="86"/>
      <c r="E154" s="209"/>
      <c r="F154" s="209"/>
      <c r="G154" s="81"/>
      <c r="H154" s="185"/>
      <c r="I154" s="344"/>
      <c r="J154" s="335"/>
      <c r="K154" s="335"/>
      <c r="L154" s="335"/>
      <c r="M154" s="185"/>
      <c r="N154" s="185"/>
      <c r="O154" s="185"/>
      <c r="P154" s="344"/>
      <c r="Q154" s="335"/>
      <c r="R154" s="335"/>
      <c r="S154" s="335"/>
      <c r="T154" s="185"/>
      <c r="U154" s="185"/>
      <c r="V154" s="185"/>
      <c r="W154" s="344"/>
      <c r="X154" s="335"/>
      <c r="Y154" s="335"/>
      <c r="Z154" s="335"/>
      <c r="AA154" s="343"/>
      <c r="AB154" s="343"/>
      <c r="AC154" s="343"/>
      <c r="AD154" s="185"/>
      <c r="AE154" s="185"/>
      <c r="AF154" s="186"/>
      <c r="AG154" s="186"/>
      <c r="AH154" s="232"/>
      <c r="AO154" s="153"/>
      <c r="AP154" s="1"/>
      <c r="AU154" s="504"/>
      <c r="AZ154"/>
      <c r="BA154" s="1"/>
      <c r="BB154"/>
    </row>
    <row r="155" spans="2:54" ht="15.95" customHeight="1" x14ac:dyDescent="0.25">
      <c r="B155" s="291">
        <v>1</v>
      </c>
      <c r="C155" s="56">
        <v>2</v>
      </c>
      <c r="D155" s="56" t="s">
        <v>13</v>
      </c>
      <c r="E155" s="76">
        <v>5</v>
      </c>
      <c r="F155" s="102">
        <v>0</v>
      </c>
      <c r="G155" s="513" t="s">
        <v>241</v>
      </c>
      <c r="H155" s="87">
        <v>20</v>
      </c>
      <c r="I155" s="96">
        <v>12</v>
      </c>
      <c r="J155" s="80">
        <v>12</v>
      </c>
      <c r="K155" s="80">
        <v>1</v>
      </c>
      <c r="L155" s="80">
        <v>0</v>
      </c>
      <c r="M155" s="68">
        <v>20</v>
      </c>
      <c r="N155" s="68">
        <v>1</v>
      </c>
      <c r="O155" s="68">
        <v>0</v>
      </c>
      <c r="P155" s="96">
        <v>14</v>
      </c>
      <c r="Q155" s="80">
        <v>14</v>
      </c>
      <c r="R155" s="80">
        <v>1</v>
      </c>
      <c r="S155" s="80">
        <v>0</v>
      </c>
      <c r="T155" s="68">
        <v>20</v>
      </c>
      <c r="U155" s="68">
        <v>1</v>
      </c>
      <c r="V155" s="68">
        <v>0</v>
      </c>
      <c r="W155" s="89">
        <v>12</v>
      </c>
      <c r="X155" s="68">
        <v>12</v>
      </c>
      <c r="Y155" s="68">
        <v>1</v>
      </c>
      <c r="Z155" s="68">
        <v>0</v>
      </c>
      <c r="AA155" s="154">
        <v>20</v>
      </c>
      <c r="AB155" s="154">
        <v>1</v>
      </c>
      <c r="AC155" s="154">
        <v>0</v>
      </c>
      <c r="AD155" s="80"/>
      <c r="AE155" s="80" t="s">
        <v>149</v>
      </c>
      <c r="AF155" s="96">
        <v>1</v>
      </c>
      <c r="AG155" s="97">
        <v>0</v>
      </c>
      <c r="AH155" s="232"/>
      <c r="AO155" s="153"/>
      <c r="AP155" s="1"/>
      <c r="AU155" s="504"/>
      <c r="AZ155"/>
      <c r="BA155" s="1"/>
      <c r="BB155"/>
    </row>
    <row r="156" spans="2:54" ht="15.95" customHeight="1" x14ac:dyDescent="0.25">
      <c r="B156" s="301"/>
      <c r="C156" s="128"/>
      <c r="D156" s="189" t="s">
        <v>188</v>
      </c>
      <c r="E156" s="203">
        <v>4.5</v>
      </c>
      <c r="F156" s="203">
        <v>0.5</v>
      </c>
      <c r="G156" s="472">
        <v>20</v>
      </c>
      <c r="H156" s="129">
        <v>30</v>
      </c>
      <c r="I156" s="457">
        <v>19</v>
      </c>
      <c r="J156" s="190">
        <v>19</v>
      </c>
      <c r="K156" s="190">
        <v>1</v>
      </c>
      <c r="L156" s="190">
        <v>1</v>
      </c>
      <c r="M156" s="146">
        <v>20</v>
      </c>
      <c r="N156" s="146">
        <v>1</v>
      </c>
      <c r="O156" s="146">
        <v>1</v>
      </c>
      <c r="P156" s="457">
        <v>15</v>
      </c>
      <c r="Q156" s="190">
        <v>14</v>
      </c>
      <c r="R156" s="190">
        <v>1</v>
      </c>
      <c r="S156" s="190">
        <v>1</v>
      </c>
      <c r="T156" s="146">
        <v>20</v>
      </c>
      <c r="U156" s="146">
        <v>1</v>
      </c>
      <c r="V156" s="146">
        <v>1</v>
      </c>
      <c r="W156" s="130">
        <v>8</v>
      </c>
      <c r="X156" s="146">
        <v>8</v>
      </c>
      <c r="Y156" s="146">
        <v>1</v>
      </c>
      <c r="Z156" s="146">
        <v>1</v>
      </c>
      <c r="AA156" s="616">
        <f>AC156*G156</f>
        <v>20</v>
      </c>
      <c r="AB156" s="616">
        <v>1</v>
      </c>
      <c r="AC156" s="616">
        <v>1</v>
      </c>
      <c r="AD156" s="190"/>
      <c r="AE156" s="80" t="s">
        <v>149</v>
      </c>
      <c r="AF156" s="96">
        <v>1</v>
      </c>
      <c r="AG156" s="97">
        <v>1</v>
      </c>
      <c r="AH156" s="232"/>
      <c r="AO156" s="153"/>
      <c r="AP156" s="1"/>
      <c r="AU156" s="504"/>
      <c r="AZ156"/>
      <c r="BA156" s="1"/>
      <c r="BB156"/>
    </row>
    <row r="157" spans="2:54" ht="15.95" customHeight="1" x14ac:dyDescent="0.25">
      <c r="B157" s="301"/>
      <c r="C157" s="128"/>
      <c r="D157" s="189" t="s">
        <v>189</v>
      </c>
      <c r="E157" s="203">
        <v>2</v>
      </c>
      <c r="F157" s="203">
        <v>3</v>
      </c>
      <c r="G157" s="472">
        <v>20</v>
      </c>
      <c r="H157" s="129">
        <v>20</v>
      </c>
      <c r="I157" s="457">
        <v>28</v>
      </c>
      <c r="J157" s="190">
        <v>28</v>
      </c>
      <c r="K157" s="190">
        <v>1</v>
      </c>
      <c r="L157" s="190">
        <v>1</v>
      </c>
      <c r="M157" s="146">
        <v>30</v>
      </c>
      <c r="N157" s="146">
        <v>1</v>
      </c>
      <c r="O157" s="146">
        <v>2</v>
      </c>
      <c r="P157" s="457">
        <v>16</v>
      </c>
      <c r="Q157" s="190">
        <v>16</v>
      </c>
      <c r="R157" s="190">
        <v>1</v>
      </c>
      <c r="S157" s="254">
        <v>1</v>
      </c>
      <c r="T157" s="146">
        <v>30</v>
      </c>
      <c r="U157" s="146">
        <v>1</v>
      </c>
      <c r="V157" s="146">
        <v>2</v>
      </c>
      <c r="W157" s="130">
        <v>17</v>
      </c>
      <c r="X157" s="146">
        <v>17</v>
      </c>
      <c r="Y157" s="146">
        <v>1</v>
      </c>
      <c r="Z157" s="146">
        <v>1</v>
      </c>
      <c r="AA157" s="616">
        <f t="shared" ref="AA157:AA163" si="19">AC157*G157</f>
        <v>20</v>
      </c>
      <c r="AB157" s="616">
        <v>1</v>
      </c>
      <c r="AC157" s="636">
        <v>1</v>
      </c>
      <c r="AD157" s="190"/>
      <c r="AE157" s="80" t="s">
        <v>149</v>
      </c>
      <c r="AF157" s="96">
        <v>1</v>
      </c>
      <c r="AG157" s="97">
        <v>1</v>
      </c>
      <c r="AH157" s="232"/>
      <c r="AO157" s="153"/>
      <c r="AP157" s="1"/>
      <c r="AU157" s="504"/>
      <c r="AZ157"/>
      <c r="BA157" s="1"/>
      <c r="BB157"/>
    </row>
    <row r="158" spans="2:54" ht="15.95" customHeight="1" x14ac:dyDescent="0.25">
      <c r="B158" s="301"/>
      <c r="C158" s="128"/>
      <c r="D158" s="189" t="s">
        <v>190</v>
      </c>
      <c r="E158" s="203">
        <v>3</v>
      </c>
      <c r="F158" s="203">
        <v>2</v>
      </c>
      <c r="G158" s="472">
        <v>20</v>
      </c>
      <c r="H158" s="129">
        <v>20</v>
      </c>
      <c r="I158" s="457">
        <v>10</v>
      </c>
      <c r="J158" s="190">
        <v>10</v>
      </c>
      <c r="K158" s="190">
        <v>1</v>
      </c>
      <c r="L158" s="190">
        <v>1</v>
      </c>
      <c r="M158" s="146">
        <v>20</v>
      </c>
      <c r="N158" s="146">
        <v>1</v>
      </c>
      <c r="O158" s="146">
        <v>1</v>
      </c>
      <c r="P158" s="457">
        <v>11</v>
      </c>
      <c r="Q158" s="190">
        <v>10</v>
      </c>
      <c r="R158" s="190">
        <v>1</v>
      </c>
      <c r="S158" s="190">
        <v>1</v>
      </c>
      <c r="T158" s="146">
        <v>20</v>
      </c>
      <c r="U158" s="146">
        <v>1</v>
      </c>
      <c r="V158" s="146">
        <v>1</v>
      </c>
      <c r="W158" s="130">
        <v>7</v>
      </c>
      <c r="X158" s="146">
        <v>7</v>
      </c>
      <c r="Y158" s="146">
        <v>1</v>
      </c>
      <c r="Z158" s="146">
        <v>1</v>
      </c>
      <c r="AA158" s="616">
        <f t="shared" si="19"/>
        <v>20</v>
      </c>
      <c r="AB158" s="616">
        <v>1</v>
      </c>
      <c r="AC158" s="616">
        <v>1</v>
      </c>
      <c r="AD158" s="190"/>
      <c r="AE158" s="80" t="s">
        <v>149</v>
      </c>
      <c r="AF158" s="96">
        <v>1</v>
      </c>
      <c r="AG158" s="97">
        <v>1</v>
      </c>
      <c r="AH158" s="232"/>
      <c r="AO158" s="153"/>
      <c r="AP158" s="1"/>
      <c r="AU158" s="504"/>
      <c r="AZ158"/>
      <c r="BA158" s="1"/>
      <c r="BB158"/>
    </row>
    <row r="159" spans="2:54" ht="15.95" customHeight="1" x14ac:dyDescent="0.2">
      <c r="B159" s="290"/>
      <c r="C159" s="52"/>
      <c r="D159" s="53"/>
      <c r="E159" s="196"/>
      <c r="F159" s="196"/>
      <c r="G159" s="95"/>
      <c r="H159" s="124"/>
      <c r="I159" s="458"/>
      <c r="J159" s="443"/>
      <c r="K159" s="443"/>
      <c r="L159" s="443"/>
      <c r="M159" s="124"/>
      <c r="N159" s="124"/>
      <c r="O159" s="124"/>
      <c r="P159" s="458"/>
      <c r="Q159" s="443"/>
      <c r="R159" s="443"/>
      <c r="S159" s="443"/>
      <c r="T159" s="124"/>
      <c r="U159" s="124"/>
      <c r="V159" s="124"/>
      <c r="W159" s="458"/>
      <c r="X159" s="443"/>
      <c r="Y159" s="443"/>
      <c r="Z159" s="443"/>
      <c r="AA159" s="617"/>
      <c r="AB159" s="617"/>
      <c r="AC159" s="617"/>
      <c r="AD159" s="306"/>
      <c r="AE159" s="306"/>
      <c r="AF159" s="125"/>
      <c r="AG159" s="125"/>
      <c r="AH159" s="232"/>
      <c r="AO159" s="153"/>
      <c r="AP159" s="1"/>
      <c r="AU159" s="504"/>
      <c r="AZ159"/>
      <c r="BA159" s="1"/>
      <c r="BB159"/>
    </row>
    <row r="160" spans="2:54" ht="15" x14ac:dyDescent="0.25">
      <c r="B160" s="289">
        <v>2</v>
      </c>
      <c r="C160" s="46">
        <v>1</v>
      </c>
      <c r="D160" s="46" t="s">
        <v>191</v>
      </c>
      <c r="E160" s="98">
        <v>4</v>
      </c>
      <c r="F160" s="98">
        <v>1</v>
      </c>
      <c r="G160" s="472">
        <v>20</v>
      </c>
      <c r="H160" s="87">
        <v>20</v>
      </c>
      <c r="I160" s="96">
        <v>12</v>
      </c>
      <c r="J160" s="80">
        <v>6</v>
      </c>
      <c r="K160" s="80">
        <v>1</v>
      </c>
      <c r="L160" s="80">
        <v>1</v>
      </c>
      <c r="M160" s="68">
        <v>20</v>
      </c>
      <c r="N160" s="68">
        <v>1</v>
      </c>
      <c r="O160" s="68">
        <v>1</v>
      </c>
      <c r="P160" s="96">
        <v>12</v>
      </c>
      <c r="Q160" s="80">
        <v>6</v>
      </c>
      <c r="R160" s="80">
        <v>1</v>
      </c>
      <c r="S160" s="80">
        <v>1</v>
      </c>
      <c r="T160" s="68">
        <v>20</v>
      </c>
      <c r="U160" s="68">
        <v>1</v>
      </c>
      <c r="V160" s="68">
        <v>1</v>
      </c>
      <c r="W160" s="96">
        <v>12</v>
      </c>
      <c r="X160" s="80">
        <v>4</v>
      </c>
      <c r="Y160" s="80">
        <v>1</v>
      </c>
      <c r="Z160" s="80">
        <v>1</v>
      </c>
      <c r="AA160" s="616">
        <f t="shared" si="19"/>
        <v>20</v>
      </c>
      <c r="AB160" s="154">
        <v>1</v>
      </c>
      <c r="AC160" s="154">
        <v>1</v>
      </c>
      <c r="AD160" s="68"/>
      <c r="AE160" s="68" t="s">
        <v>150</v>
      </c>
      <c r="AF160" s="89">
        <v>1</v>
      </c>
      <c r="AG160" s="90">
        <v>1</v>
      </c>
      <c r="AH160" s="232"/>
      <c r="AO160" s="153"/>
      <c r="AP160" s="1"/>
      <c r="AU160" s="504"/>
      <c r="AZ160"/>
      <c r="BA160" s="1"/>
      <c r="BB160"/>
    </row>
    <row r="161" spans="2:54" ht="15" x14ac:dyDescent="0.25">
      <c r="B161" s="289"/>
      <c r="C161" s="46"/>
      <c r="D161" s="46" t="s">
        <v>192</v>
      </c>
      <c r="E161" s="98">
        <v>2</v>
      </c>
      <c r="F161" s="98">
        <v>3</v>
      </c>
      <c r="G161" s="472">
        <v>20</v>
      </c>
      <c r="H161" s="87">
        <v>20</v>
      </c>
      <c r="I161" s="96">
        <v>27</v>
      </c>
      <c r="J161" s="80">
        <v>16</v>
      </c>
      <c r="K161" s="190">
        <v>1</v>
      </c>
      <c r="L161" s="80">
        <v>1</v>
      </c>
      <c r="M161" s="68">
        <v>40</v>
      </c>
      <c r="N161" s="68">
        <v>1</v>
      </c>
      <c r="O161" s="68">
        <v>2</v>
      </c>
      <c r="P161" s="96">
        <v>38</v>
      </c>
      <c r="Q161" s="80">
        <v>25</v>
      </c>
      <c r="R161" s="80">
        <v>1</v>
      </c>
      <c r="S161" s="80">
        <v>2</v>
      </c>
      <c r="T161" s="68">
        <v>40</v>
      </c>
      <c r="U161" s="68">
        <v>1</v>
      </c>
      <c r="V161" s="68">
        <v>2</v>
      </c>
      <c r="W161" s="96">
        <v>22</v>
      </c>
      <c r="X161" s="80">
        <v>14</v>
      </c>
      <c r="Y161" s="80">
        <v>1</v>
      </c>
      <c r="Z161" s="80">
        <v>2</v>
      </c>
      <c r="AA161" s="616">
        <f t="shared" si="19"/>
        <v>40</v>
      </c>
      <c r="AB161" s="154">
        <v>1</v>
      </c>
      <c r="AC161" s="154">
        <v>2</v>
      </c>
      <c r="AD161" s="68"/>
      <c r="AE161" s="68" t="s">
        <v>150</v>
      </c>
      <c r="AF161" s="89">
        <v>1</v>
      </c>
      <c r="AG161" s="90">
        <v>2</v>
      </c>
      <c r="AH161" s="232"/>
      <c r="AO161" s="153"/>
      <c r="AP161" s="1"/>
      <c r="AU161" s="504"/>
      <c r="AZ161"/>
      <c r="BA161" s="1"/>
      <c r="BB161"/>
    </row>
    <row r="162" spans="2:54" ht="15" x14ac:dyDescent="0.25">
      <c r="B162" s="289"/>
      <c r="C162" s="46"/>
      <c r="D162" s="46" t="s">
        <v>193</v>
      </c>
      <c r="E162" s="98">
        <v>3</v>
      </c>
      <c r="F162" s="98">
        <v>2</v>
      </c>
      <c r="G162" s="472">
        <v>20</v>
      </c>
      <c r="H162" s="87">
        <v>20</v>
      </c>
      <c r="I162" s="96">
        <v>10</v>
      </c>
      <c r="J162" s="80">
        <v>7</v>
      </c>
      <c r="K162" s="190">
        <v>1</v>
      </c>
      <c r="L162" s="80">
        <v>1</v>
      </c>
      <c r="M162" s="68">
        <v>20</v>
      </c>
      <c r="N162" s="68">
        <v>1</v>
      </c>
      <c r="O162" s="68">
        <v>1</v>
      </c>
      <c r="P162" s="96">
        <v>14</v>
      </c>
      <c r="Q162" s="80">
        <v>12</v>
      </c>
      <c r="R162" s="80">
        <v>1</v>
      </c>
      <c r="S162" s="80">
        <v>1</v>
      </c>
      <c r="T162" s="68">
        <v>20</v>
      </c>
      <c r="U162" s="68">
        <v>1</v>
      </c>
      <c r="V162" s="68">
        <v>1</v>
      </c>
      <c r="W162" s="96">
        <v>13</v>
      </c>
      <c r="X162" s="80">
        <v>7</v>
      </c>
      <c r="Y162" s="80">
        <v>1</v>
      </c>
      <c r="Z162" s="80">
        <v>1</v>
      </c>
      <c r="AA162" s="616">
        <f t="shared" si="19"/>
        <v>20</v>
      </c>
      <c r="AB162" s="154">
        <v>1</v>
      </c>
      <c r="AC162" s="154">
        <v>1</v>
      </c>
      <c r="AD162" s="68"/>
      <c r="AE162" s="68" t="s">
        <v>150</v>
      </c>
      <c r="AF162" s="89">
        <v>1</v>
      </c>
      <c r="AG162" s="90">
        <v>1</v>
      </c>
      <c r="AH162" s="232"/>
      <c r="AO162" s="153"/>
      <c r="AP162" s="1"/>
      <c r="AU162" s="504"/>
      <c r="AZ162"/>
      <c r="BA162" s="1"/>
      <c r="BB162"/>
    </row>
    <row r="163" spans="2:54" ht="15" x14ac:dyDescent="0.25">
      <c r="B163" s="289"/>
      <c r="C163" s="46"/>
      <c r="D163" s="46" t="s">
        <v>194</v>
      </c>
      <c r="E163" s="98">
        <v>4</v>
      </c>
      <c r="F163" s="98">
        <v>1</v>
      </c>
      <c r="G163" s="472">
        <v>20</v>
      </c>
      <c r="H163" s="87">
        <v>20</v>
      </c>
      <c r="I163" s="96">
        <v>15</v>
      </c>
      <c r="J163" s="80">
        <v>10</v>
      </c>
      <c r="K163" s="190">
        <v>1</v>
      </c>
      <c r="L163" s="80">
        <v>1</v>
      </c>
      <c r="M163" s="68">
        <v>20</v>
      </c>
      <c r="N163" s="68">
        <v>1</v>
      </c>
      <c r="O163" s="68">
        <v>1</v>
      </c>
      <c r="P163" s="96">
        <v>35</v>
      </c>
      <c r="Q163" s="80">
        <v>29</v>
      </c>
      <c r="R163" s="80">
        <v>1</v>
      </c>
      <c r="S163" s="412">
        <v>2</v>
      </c>
      <c r="T163" s="68">
        <v>40</v>
      </c>
      <c r="U163" s="68">
        <v>1</v>
      </c>
      <c r="V163" s="412">
        <v>2</v>
      </c>
      <c r="W163" s="96">
        <v>13</v>
      </c>
      <c r="X163" s="80">
        <v>7</v>
      </c>
      <c r="Y163" s="80">
        <v>1</v>
      </c>
      <c r="Z163" s="527">
        <v>1</v>
      </c>
      <c r="AA163" s="616">
        <f t="shared" si="19"/>
        <v>20</v>
      </c>
      <c r="AB163" s="154">
        <v>1</v>
      </c>
      <c r="AC163" s="634">
        <v>1</v>
      </c>
      <c r="AD163" s="68"/>
      <c r="AE163" s="68" t="s">
        <v>150</v>
      </c>
      <c r="AF163" s="89">
        <v>1</v>
      </c>
      <c r="AG163" s="90">
        <v>1</v>
      </c>
      <c r="AH163" s="232"/>
      <c r="AO163" s="153"/>
      <c r="AP163" s="1"/>
      <c r="AU163" s="504"/>
      <c r="AZ163"/>
      <c r="BA163" s="1"/>
      <c r="BB163"/>
    </row>
    <row r="164" spans="2:54" ht="15" x14ac:dyDescent="0.25">
      <c r="B164" s="298"/>
      <c r="C164" s="86"/>
      <c r="D164" s="86"/>
      <c r="E164" s="132"/>
      <c r="F164" s="132"/>
      <c r="G164" s="81"/>
      <c r="H164" s="185"/>
      <c r="I164" s="344"/>
      <c r="J164" s="335"/>
      <c r="K164" s="335"/>
      <c r="L164" s="335"/>
      <c r="M164" s="185"/>
      <c r="N164" s="185"/>
      <c r="O164" s="185"/>
      <c r="P164" s="344"/>
      <c r="Q164" s="335"/>
      <c r="R164" s="335"/>
      <c r="S164" s="335"/>
      <c r="T164" s="185"/>
      <c r="U164" s="185"/>
      <c r="V164" s="335"/>
      <c r="W164" s="344"/>
      <c r="X164" s="335"/>
      <c r="Y164" s="335"/>
      <c r="Z164" s="335"/>
      <c r="AA164" s="343"/>
      <c r="AB164" s="343"/>
      <c r="AC164" s="343"/>
      <c r="AD164" s="185"/>
      <c r="AE164" s="185"/>
      <c r="AF164" s="186"/>
      <c r="AG164" s="186"/>
      <c r="AH164" s="232"/>
      <c r="AO164" s="153"/>
      <c r="AP164" s="1"/>
      <c r="AU164" s="504"/>
      <c r="AZ164"/>
      <c r="BA164" s="1"/>
      <c r="BB164"/>
    </row>
    <row r="165" spans="2:54" ht="15" x14ac:dyDescent="0.25">
      <c r="B165" s="291">
        <v>2</v>
      </c>
      <c r="C165" s="56">
        <v>2</v>
      </c>
      <c r="D165" s="56" t="s">
        <v>191</v>
      </c>
      <c r="E165" s="76">
        <v>4</v>
      </c>
      <c r="F165" s="76">
        <v>1</v>
      </c>
      <c r="G165" s="472">
        <v>20</v>
      </c>
      <c r="H165" s="87">
        <v>40</v>
      </c>
      <c r="I165" s="96">
        <v>57</v>
      </c>
      <c r="J165" s="80">
        <v>7</v>
      </c>
      <c r="K165" s="80">
        <v>1</v>
      </c>
      <c r="L165" s="80">
        <v>3</v>
      </c>
      <c r="M165" s="68">
        <v>60</v>
      </c>
      <c r="N165" s="68">
        <v>1</v>
      </c>
      <c r="O165" s="68">
        <v>3</v>
      </c>
      <c r="P165" s="96">
        <v>40</v>
      </c>
      <c r="Q165" s="80">
        <v>1</v>
      </c>
      <c r="R165" s="80">
        <v>1</v>
      </c>
      <c r="S165" s="80">
        <v>3</v>
      </c>
      <c r="T165" s="68">
        <v>60</v>
      </c>
      <c r="U165" s="68">
        <v>1</v>
      </c>
      <c r="V165" s="68">
        <v>3</v>
      </c>
      <c r="W165" s="89">
        <v>57</v>
      </c>
      <c r="X165" s="68">
        <v>4</v>
      </c>
      <c r="Y165" s="68">
        <v>1</v>
      </c>
      <c r="Z165" s="68">
        <v>3</v>
      </c>
      <c r="AA165" s="616">
        <f t="shared" ref="AA165:AA174" si="20">AC165*G165</f>
        <v>60</v>
      </c>
      <c r="AB165" s="154">
        <v>1</v>
      </c>
      <c r="AC165" s="154">
        <v>3</v>
      </c>
      <c r="AD165" s="80" t="s">
        <v>151</v>
      </c>
      <c r="AE165" s="80"/>
      <c r="AF165" s="96">
        <v>1</v>
      </c>
      <c r="AG165" s="97">
        <v>3</v>
      </c>
      <c r="AH165" s="232"/>
      <c r="AO165" s="153"/>
      <c r="AP165" s="1"/>
      <c r="AU165" s="504"/>
      <c r="AZ165"/>
      <c r="BA165" s="1"/>
      <c r="BB165"/>
    </row>
    <row r="166" spans="2:54" ht="15" x14ac:dyDescent="0.25">
      <c r="B166" s="291"/>
      <c r="C166" s="55"/>
      <c r="D166" s="55" t="s">
        <v>192</v>
      </c>
      <c r="E166" s="76">
        <v>2</v>
      </c>
      <c r="F166" s="76">
        <v>3</v>
      </c>
      <c r="G166" s="472">
        <v>20</v>
      </c>
      <c r="H166" s="87">
        <v>40</v>
      </c>
      <c r="I166" s="96">
        <v>49</v>
      </c>
      <c r="J166" s="80">
        <v>13</v>
      </c>
      <c r="K166" s="190">
        <v>1</v>
      </c>
      <c r="L166" s="80">
        <v>2</v>
      </c>
      <c r="M166" s="68">
        <v>60</v>
      </c>
      <c r="N166" s="68">
        <v>1</v>
      </c>
      <c r="O166" s="68">
        <v>3</v>
      </c>
      <c r="P166" s="96">
        <v>58</v>
      </c>
      <c r="Q166" s="80">
        <v>15</v>
      </c>
      <c r="R166" s="80">
        <v>1</v>
      </c>
      <c r="S166" s="80">
        <v>3</v>
      </c>
      <c r="T166" s="68">
        <v>60</v>
      </c>
      <c r="U166" s="68">
        <v>1</v>
      </c>
      <c r="V166" s="68">
        <v>3</v>
      </c>
      <c r="W166" s="89">
        <v>54</v>
      </c>
      <c r="X166" s="68">
        <v>11</v>
      </c>
      <c r="Y166" s="68">
        <v>1</v>
      </c>
      <c r="Z166" s="68">
        <v>3</v>
      </c>
      <c r="AA166" s="616">
        <f t="shared" si="20"/>
        <v>60</v>
      </c>
      <c r="AB166" s="154">
        <v>1</v>
      </c>
      <c r="AC166" s="154">
        <v>3</v>
      </c>
      <c r="AD166" s="80" t="s">
        <v>151</v>
      </c>
      <c r="AE166" s="95"/>
      <c r="AF166" s="96">
        <v>1</v>
      </c>
      <c r="AG166" s="97">
        <v>3</v>
      </c>
      <c r="AH166" s="232"/>
      <c r="AO166" s="153"/>
      <c r="AP166" s="1"/>
      <c r="AU166" s="504"/>
      <c r="AZ166"/>
      <c r="BA166" s="1"/>
      <c r="BB166"/>
    </row>
    <row r="167" spans="2:54" ht="15" x14ac:dyDescent="0.25">
      <c r="B167" s="291"/>
      <c r="C167" s="55"/>
      <c r="D167" s="55" t="s">
        <v>193</v>
      </c>
      <c r="E167" s="76">
        <v>3</v>
      </c>
      <c r="F167" s="76">
        <v>2</v>
      </c>
      <c r="G167" s="472">
        <v>20</v>
      </c>
      <c r="H167" s="87">
        <v>40</v>
      </c>
      <c r="I167" s="96">
        <v>57</v>
      </c>
      <c r="J167" s="80">
        <v>7</v>
      </c>
      <c r="K167" s="190">
        <v>1</v>
      </c>
      <c r="L167" s="80">
        <v>2</v>
      </c>
      <c r="M167" s="68">
        <v>60</v>
      </c>
      <c r="N167" s="68">
        <v>1</v>
      </c>
      <c r="O167" s="68">
        <v>3</v>
      </c>
      <c r="P167" s="96">
        <v>47</v>
      </c>
      <c r="Q167" s="80">
        <v>4</v>
      </c>
      <c r="R167" s="80">
        <v>1</v>
      </c>
      <c r="S167" s="80">
        <v>3</v>
      </c>
      <c r="T167" s="68">
        <v>60</v>
      </c>
      <c r="U167" s="68">
        <v>1</v>
      </c>
      <c r="V167" s="68">
        <v>3</v>
      </c>
      <c r="W167" s="89">
        <v>57</v>
      </c>
      <c r="X167" s="68">
        <v>3</v>
      </c>
      <c r="Y167" s="68">
        <v>1</v>
      </c>
      <c r="Z167" s="68">
        <v>3</v>
      </c>
      <c r="AA167" s="616">
        <f t="shared" si="20"/>
        <v>60</v>
      </c>
      <c r="AB167" s="154">
        <v>1</v>
      </c>
      <c r="AC167" s="154">
        <v>3</v>
      </c>
      <c r="AD167" s="80" t="s">
        <v>151</v>
      </c>
      <c r="AE167" s="95"/>
      <c r="AF167" s="96">
        <v>1</v>
      </c>
      <c r="AG167" s="97">
        <v>3</v>
      </c>
      <c r="AH167" s="232"/>
      <c r="AO167" s="153"/>
      <c r="AP167" s="1"/>
      <c r="AU167" s="504"/>
      <c r="AZ167"/>
      <c r="BA167" s="1"/>
      <c r="BB167"/>
    </row>
    <row r="168" spans="2:54" ht="15" x14ac:dyDescent="0.25">
      <c r="B168" s="291"/>
      <c r="C168" s="55"/>
      <c r="D168" s="55" t="s">
        <v>194</v>
      </c>
      <c r="E168" s="76">
        <v>4</v>
      </c>
      <c r="F168" s="76">
        <v>1</v>
      </c>
      <c r="G168" s="472">
        <v>20</v>
      </c>
      <c r="H168" s="87">
        <v>40</v>
      </c>
      <c r="I168" s="96">
        <v>53</v>
      </c>
      <c r="J168" s="80">
        <v>6</v>
      </c>
      <c r="K168" s="190">
        <v>1</v>
      </c>
      <c r="L168" s="80">
        <v>3</v>
      </c>
      <c r="M168" s="68">
        <v>60</v>
      </c>
      <c r="N168" s="68">
        <v>1</v>
      </c>
      <c r="O168" s="68">
        <v>3</v>
      </c>
      <c r="P168" s="96">
        <v>63</v>
      </c>
      <c r="Q168" s="80">
        <v>20</v>
      </c>
      <c r="R168" s="80">
        <v>1</v>
      </c>
      <c r="S168" s="80">
        <v>4</v>
      </c>
      <c r="T168" s="68">
        <v>60</v>
      </c>
      <c r="U168" s="68">
        <v>1</v>
      </c>
      <c r="V168" s="68">
        <v>3</v>
      </c>
      <c r="W168" s="89">
        <v>61</v>
      </c>
      <c r="X168" s="68">
        <v>5</v>
      </c>
      <c r="Y168" s="68">
        <v>1</v>
      </c>
      <c r="Z168" s="68">
        <v>3</v>
      </c>
      <c r="AA168" s="616">
        <f t="shared" si="20"/>
        <v>60</v>
      </c>
      <c r="AB168" s="154">
        <v>1</v>
      </c>
      <c r="AC168" s="154">
        <v>3</v>
      </c>
      <c r="AD168" s="80" t="s">
        <v>151</v>
      </c>
      <c r="AE168" s="95"/>
      <c r="AF168" s="96">
        <v>1</v>
      </c>
      <c r="AG168" s="526">
        <v>3</v>
      </c>
      <c r="AH168" s="232"/>
      <c r="AO168" s="153"/>
      <c r="AP168" s="1"/>
      <c r="AU168" s="504"/>
      <c r="AZ168"/>
      <c r="BA168" s="1"/>
      <c r="BB168"/>
    </row>
    <row r="169" spans="2:54" x14ac:dyDescent="0.2">
      <c r="B169" s="290"/>
      <c r="C169" s="52"/>
      <c r="D169" s="53"/>
      <c r="E169" s="196"/>
      <c r="F169" s="196"/>
      <c r="G169" s="95"/>
      <c r="H169" s="124"/>
      <c r="I169" s="458"/>
      <c r="J169" s="443"/>
      <c r="K169" s="443"/>
      <c r="L169" s="443"/>
      <c r="M169" s="124"/>
      <c r="N169" s="124"/>
      <c r="O169" s="124"/>
      <c r="P169" s="458"/>
      <c r="Q169" s="443"/>
      <c r="R169" s="443"/>
      <c r="S169" s="443"/>
      <c r="T169" s="124"/>
      <c r="U169" s="124"/>
      <c r="V169" s="124"/>
      <c r="W169" s="458"/>
      <c r="X169" s="443"/>
      <c r="Y169" s="443"/>
      <c r="Z169" s="443"/>
      <c r="AA169" s="617"/>
      <c r="AB169" s="617"/>
      <c r="AC169" s="617"/>
      <c r="AD169" s="306"/>
      <c r="AE169" s="306"/>
      <c r="AF169" s="125"/>
      <c r="AG169" s="125"/>
      <c r="AH169" s="232"/>
      <c r="AO169" s="153"/>
      <c r="AP169" s="1"/>
      <c r="AU169" s="504"/>
      <c r="AZ169"/>
      <c r="BA169" s="1"/>
      <c r="BB169"/>
    </row>
    <row r="170" spans="2:54" ht="15" x14ac:dyDescent="0.25">
      <c r="B170" s="289">
        <v>3</v>
      </c>
      <c r="C170" s="46">
        <v>1</v>
      </c>
      <c r="D170" s="46" t="s">
        <v>26</v>
      </c>
      <c r="E170" s="98">
        <v>3</v>
      </c>
      <c r="F170" s="98">
        <v>1</v>
      </c>
      <c r="G170" s="472">
        <v>20</v>
      </c>
      <c r="H170" s="87">
        <v>40</v>
      </c>
      <c r="I170" s="96">
        <v>24</v>
      </c>
      <c r="J170" s="80">
        <v>3</v>
      </c>
      <c r="K170" s="80">
        <v>1</v>
      </c>
      <c r="L170" s="80">
        <v>2</v>
      </c>
      <c r="M170" s="68">
        <v>40</v>
      </c>
      <c r="N170" s="68">
        <v>1</v>
      </c>
      <c r="O170" s="68">
        <v>2</v>
      </c>
      <c r="P170" s="96">
        <v>39</v>
      </c>
      <c r="Q170" s="80">
        <v>2</v>
      </c>
      <c r="R170" s="80">
        <v>1</v>
      </c>
      <c r="S170" s="80">
        <v>2</v>
      </c>
      <c r="T170" s="68">
        <v>40</v>
      </c>
      <c r="U170" s="68">
        <v>1</v>
      </c>
      <c r="V170" s="68">
        <v>2</v>
      </c>
      <c r="W170" s="469">
        <v>50</v>
      </c>
      <c r="X170" s="80">
        <v>3</v>
      </c>
      <c r="Y170" s="80">
        <v>1</v>
      </c>
      <c r="Z170" s="469">
        <v>3</v>
      </c>
      <c r="AA170" s="616">
        <f t="shared" si="20"/>
        <v>60</v>
      </c>
      <c r="AB170" s="154">
        <v>1</v>
      </c>
      <c r="AC170" s="154">
        <v>3</v>
      </c>
      <c r="AD170" s="68" t="s">
        <v>152</v>
      </c>
      <c r="AE170" s="68"/>
      <c r="AF170" s="89">
        <v>1</v>
      </c>
      <c r="AG170" s="470">
        <v>3</v>
      </c>
      <c r="AH170" s="232"/>
      <c r="AO170" s="153"/>
      <c r="AP170" s="1"/>
      <c r="AU170" s="504"/>
      <c r="AZ170"/>
      <c r="BA170" s="1"/>
      <c r="BB170"/>
    </row>
    <row r="171" spans="2:54" ht="18" x14ac:dyDescent="0.25">
      <c r="B171" s="289"/>
      <c r="C171" s="46"/>
      <c r="D171" s="46" t="s">
        <v>196</v>
      </c>
      <c r="E171" s="98">
        <v>2</v>
      </c>
      <c r="F171" s="98">
        <v>2</v>
      </c>
      <c r="G171" s="472">
        <v>20</v>
      </c>
      <c r="H171" s="87">
        <v>40</v>
      </c>
      <c r="I171" s="96">
        <v>32</v>
      </c>
      <c r="J171" s="80">
        <v>15</v>
      </c>
      <c r="K171" s="190">
        <v>1</v>
      </c>
      <c r="L171" s="80">
        <v>2</v>
      </c>
      <c r="M171" s="68">
        <v>40</v>
      </c>
      <c r="N171" s="68">
        <v>1</v>
      </c>
      <c r="O171" s="68">
        <v>2</v>
      </c>
      <c r="P171" s="96">
        <v>39</v>
      </c>
      <c r="Q171" s="80">
        <v>14</v>
      </c>
      <c r="R171" s="80">
        <v>1</v>
      </c>
      <c r="S171" s="80">
        <v>2</v>
      </c>
      <c r="T171" s="68">
        <v>40</v>
      </c>
      <c r="U171" s="68">
        <v>1</v>
      </c>
      <c r="V171" s="68">
        <v>2</v>
      </c>
      <c r="W171" s="469">
        <v>61</v>
      </c>
      <c r="X171" s="80">
        <v>14</v>
      </c>
      <c r="Y171" s="80">
        <v>1</v>
      </c>
      <c r="Z171" s="469">
        <v>4</v>
      </c>
      <c r="AA171" s="616">
        <f t="shared" si="20"/>
        <v>80</v>
      </c>
      <c r="AB171" s="154">
        <v>1</v>
      </c>
      <c r="AC171" s="481">
        <v>4</v>
      </c>
      <c r="AD171" s="68" t="s">
        <v>152</v>
      </c>
      <c r="AE171" s="68"/>
      <c r="AF171" s="89">
        <v>1</v>
      </c>
      <c r="AG171" s="470">
        <v>4</v>
      </c>
      <c r="AH171" s="232"/>
      <c r="AI171" s="626"/>
      <c r="AO171" s="153"/>
      <c r="AP171" s="1"/>
      <c r="AU171" s="504"/>
      <c r="AZ171"/>
      <c r="BA171" s="1"/>
      <c r="BB171"/>
    </row>
    <row r="172" spans="2:54" ht="15" x14ac:dyDescent="0.25">
      <c r="B172" s="289"/>
      <c r="C172" s="46"/>
      <c r="D172" s="46" t="s">
        <v>195</v>
      </c>
      <c r="E172" s="98">
        <v>3</v>
      </c>
      <c r="F172" s="98">
        <v>1</v>
      </c>
      <c r="G172" s="472">
        <v>20</v>
      </c>
      <c r="H172" s="87">
        <v>40</v>
      </c>
      <c r="I172" s="96">
        <v>30</v>
      </c>
      <c r="J172" s="80">
        <v>3</v>
      </c>
      <c r="K172" s="190">
        <v>1</v>
      </c>
      <c r="L172" s="80">
        <v>3</v>
      </c>
      <c r="M172" s="68">
        <v>40</v>
      </c>
      <c r="N172" s="68">
        <v>1</v>
      </c>
      <c r="O172" s="68">
        <v>2</v>
      </c>
      <c r="P172" s="96">
        <v>42</v>
      </c>
      <c r="Q172" s="80">
        <v>5</v>
      </c>
      <c r="R172" s="80">
        <v>1</v>
      </c>
      <c r="S172" s="80">
        <v>2</v>
      </c>
      <c r="T172" s="68">
        <v>40</v>
      </c>
      <c r="U172" s="68">
        <v>1</v>
      </c>
      <c r="V172" s="68">
        <v>2</v>
      </c>
      <c r="W172" s="469">
        <v>51</v>
      </c>
      <c r="X172" s="80">
        <v>4</v>
      </c>
      <c r="Y172" s="80">
        <v>1</v>
      </c>
      <c r="Z172" s="89">
        <v>2</v>
      </c>
      <c r="AA172" s="616">
        <f t="shared" si="20"/>
        <v>60</v>
      </c>
      <c r="AB172" s="154">
        <v>1</v>
      </c>
      <c r="AC172" s="481">
        <v>3</v>
      </c>
      <c r="AD172" s="68" t="s">
        <v>152</v>
      </c>
      <c r="AE172" s="68"/>
      <c r="AF172" s="89">
        <v>1</v>
      </c>
      <c r="AG172" s="90">
        <v>3</v>
      </c>
      <c r="AH172" s="232"/>
      <c r="AO172" s="153"/>
      <c r="AP172" s="1"/>
      <c r="AU172" s="504"/>
      <c r="AZ172"/>
      <c r="BA172" s="1"/>
      <c r="BB172"/>
    </row>
    <row r="173" spans="2:54" ht="15" x14ac:dyDescent="0.25">
      <c r="B173" s="289"/>
      <c r="C173" s="46"/>
      <c r="D173" s="46" t="s">
        <v>197</v>
      </c>
      <c r="E173" s="98">
        <v>2</v>
      </c>
      <c r="F173" s="98">
        <v>2</v>
      </c>
      <c r="G173" s="472">
        <v>20</v>
      </c>
      <c r="H173" s="87">
        <v>40</v>
      </c>
      <c r="I173" s="96">
        <v>35</v>
      </c>
      <c r="J173" s="80">
        <v>12</v>
      </c>
      <c r="K173" s="190">
        <v>1</v>
      </c>
      <c r="L173" s="80">
        <v>2</v>
      </c>
      <c r="M173" s="68">
        <v>40</v>
      </c>
      <c r="N173" s="68">
        <v>1</v>
      </c>
      <c r="O173" s="68">
        <v>2</v>
      </c>
      <c r="P173" s="96">
        <v>51</v>
      </c>
      <c r="Q173" s="80">
        <v>21</v>
      </c>
      <c r="R173" s="80">
        <v>1</v>
      </c>
      <c r="S173" s="80">
        <v>3</v>
      </c>
      <c r="T173" s="68">
        <v>60</v>
      </c>
      <c r="U173" s="68">
        <v>1</v>
      </c>
      <c r="V173" s="412">
        <v>3</v>
      </c>
      <c r="W173" s="96">
        <v>53</v>
      </c>
      <c r="X173" s="80">
        <v>10</v>
      </c>
      <c r="Y173" s="80">
        <v>1</v>
      </c>
      <c r="Z173" s="80">
        <v>3</v>
      </c>
      <c r="AA173" s="616">
        <f t="shared" si="20"/>
        <v>60</v>
      </c>
      <c r="AB173" s="154">
        <v>1</v>
      </c>
      <c r="AC173" s="154">
        <v>3</v>
      </c>
      <c r="AD173" s="68" t="s">
        <v>152</v>
      </c>
      <c r="AE173" s="68"/>
      <c r="AF173" s="89">
        <v>1</v>
      </c>
      <c r="AG173" s="470">
        <v>3</v>
      </c>
      <c r="AH173" s="232"/>
      <c r="AO173" s="153"/>
      <c r="AP173" s="1"/>
      <c r="AU173" s="504"/>
      <c r="AZ173"/>
      <c r="BA173" s="1"/>
      <c r="BB173"/>
    </row>
    <row r="174" spans="2:54" ht="15" x14ac:dyDescent="0.25">
      <c r="B174" s="289"/>
      <c r="C174" s="46"/>
      <c r="D174" s="46" t="s">
        <v>198</v>
      </c>
      <c r="E174" s="98">
        <v>3</v>
      </c>
      <c r="F174" s="98">
        <v>1</v>
      </c>
      <c r="G174" s="472">
        <v>20</v>
      </c>
      <c r="H174" s="87">
        <v>40</v>
      </c>
      <c r="I174" s="96">
        <v>26</v>
      </c>
      <c r="J174" s="80">
        <v>6</v>
      </c>
      <c r="K174" s="80">
        <v>1</v>
      </c>
      <c r="L174" s="80">
        <v>3</v>
      </c>
      <c r="M174" s="68">
        <v>40</v>
      </c>
      <c r="N174" s="68">
        <v>1</v>
      </c>
      <c r="O174" s="68">
        <v>2</v>
      </c>
      <c r="P174" s="96">
        <v>20</v>
      </c>
      <c r="Q174" s="80">
        <v>1</v>
      </c>
      <c r="R174" s="80">
        <v>1</v>
      </c>
      <c r="S174" s="80">
        <v>2</v>
      </c>
      <c r="T174" s="68">
        <v>40</v>
      </c>
      <c r="U174" s="68">
        <v>1</v>
      </c>
      <c r="V174" s="68">
        <v>2</v>
      </c>
      <c r="W174" s="469">
        <v>54</v>
      </c>
      <c r="X174" s="80">
        <v>9</v>
      </c>
      <c r="Y174" s="80">
        <v>1</v>
      </c>
      <c r="Z174" s="89">
        <v>2</v>
      </c>
      <c r="AA174" s="616">
        <f t="shared" si="20"/>
        <v>60</v>
      </c>
      <c r="AB174" s="154">
        <v>1</v>
      </c>
      <c r="AC174" s="481">
        <v>3</v>
      </c>
      <c r="AD174" s="68" t="s">
        <v>152</v>
      </c>
      <c r="AE174" s="68"/>
      <c r="AF174" s="89">
        <v>1</v>
      </c>
      <c r="AG174" s="90">
        <v>3</v>
      </c>
      <c r="AH174" s="232"/>
      <c r="AO174" s="153"/>
      <c r="AP174" s="1"/>
      <c r="AU174" s="504"/>
      <c r="AZ174"/>
      <c r="BA174" s="1"/>
      <c r="BB174"/>
    </row>
    <row r="175" spans="2:54" x14ac:dyDescent="0.2">
      <c r="B175" s="290"/>
      <c r="C175" s="52"/>
      <c r="D175" s="53"/>
      <c r="E175" s="196"/>
      <c r="F175" s="196"/>
      <c r="G175" s="95"/>
      <c r="H175" s="124"/>
      <c r="I175" s="458"/>
      <c r="J175" s="443"/>
      <c r="K175" s="443"/>
      <c r="L175" s="443"/>
      <c r="M175" s="124"/>
      <c r="N175" s="124"/>
      <c r="O175" s="124"/>
      <c r="P175" s="458"/>
      <c r="Q175" s="443"/>
      <c r="R175" s="443"/>
      <c r="S175" s="443"/>
      <c r="T175" s="124"/>
      <c r="U175" s="124"/>
      <c r="V175" s="124"/>
      <c r="W175" s="458"/>
      <c r="X175" s="443"/>
      <c r="Y175" s="443"/>
      <c r="Z175" s="443"/>
      <c r="AA175" s="617"/>
      <c r="AB175" s="617"/>
      <c r="AC175" s="617"/>
      <c r="AD175" s="306"/>
      <c r="AE175" s="306"/>
      <c r="AF175" s="125"/>
      <c r="AG175" s="125"/>
      <c r="AH175" s="232"/>
      <c r="AO175" s="153"/>
      <c r="AP175" s="1"/>
      <c r="AU175" s="504"/>
      <c r="AZ175"/>
      <c r="BA175" s="1"/>
      <c r="BB175"/>
    </row>
    <row r="176" spans="2:54" ht="15" x14ac:dyDescent="0.25">
      <c r="B176" s="293">
        <v>4</v>
      </c>
      <c r="C176" s="92">
        <v>2</v>
      </c>
      <c r="D176" s="92" t="s">
        <v>27</v>
      </c>
      <c r="E176" s="88">
        <v>2.5</v>
      </c>
      <c r="F176" s="88">
        <v>1.5</v>
      </c>
      <c r="G176" s="472">
        <v>20</v>
      </c>
      <c r="H176" s="87">
        <v>40</v>
      </c>
      <c r="I176" s="96">
        <v>19</v>
      </c>
      <c r="J176" s="80">
        <v>0</v>
      </c>
      <c r="K176" s="80">
        <v>1</v>
      </c>
      <c r="L176" s="80">
        <v>2</v>
      </c>
      <c r="M176" s="68">
        <v>40</v>
      </c>
      <c r="N176" s="68">
        <v>1</v>
      </c>
      <c r="O176" s="68">
        <v>2</v>
      </c>
      <c r="P176" s="96">
        <v>40</v>
      </c>
      <c r="Q176" s="80">
        <v>1</v>
      </c>
      <c r="R176" s="80">
        <v>1</v>
      </c>
      <c r="S176" s="80">
        <v>2</v>
      </c>
      <c r="T176" s="68">
        <v>40</v>
      </c>
      <c r="U176" s="68">
        <v>1</v>
      </c>
      <c r="V176" s="68">
        <v>2</v>
      </c>
      <c r="W176" s="89">
        <v>33</v>
      </c>
      <c r="X176" s="68">
        <v>1</v>
      </c>
      <c r="Y176" s="68">
        <v>1</v>
      </c>
      <c r="Z176" s="68">
        <v>2</v>
      </c>
      <c r="AA176" s="616">
        <f t="shared" ref="AA176:AA201" si="21">AC176*G176</f>
        <v>40</v>
      </c>
      <c r="AB176" s="154">
        <v>1</v>
      </c>
      <c r="AC176" s="154">
        <v>2</v>
      </c>
      <c r="AD176" s="80" t="s">
        <v>153</v>
      </c>
      <c r="AE176" s="80"/>
      <c r="AF176" s="96">
        <v>1</v>
      </c>
      <c r="AG176" s="97">
        <v>2</v>
      </c>
      <c r="AH176" s="232"/>
      <c r="AO176" s="153"/>
      <c r="AP176" s="1"/>
      <c r="AU176" s="504"/>
      <c r="AZ176"/>
      <c r="BA176" s="1"/>
      <c r="BB176"/>
    </row>
    <row r="177" spans="2:54" ht="15" x14ac:dyDescent="0.25">
      <c r="B177" s="293"/>
      <c r="C177" s="91"/>
      <c r="D177" s="91" t="s">
        <v>199</v>
      </c>
      <c r="E177" s="204">
        <v>3</v>
      </c>
      <c r="F177" s="204">
        <v>1</v>
      </c>
      <c r="G177" s="472">
        <v>20</v>
      </c>
      <c r="H177" s="87">
        <v>40</v>
      </c>
      <c r="I177" s="96">
        <v>29</v>
      </c>
      <c r="J177" s="80">
        <v>10</v>
      </c>
      <c r="K177" s="190">
        <v>1</v>
      </c>
      <c r="L177" s="80">
        <v>2</v>
      </c>
      <c r="M177" s="68">
        <v>40</v>
      </c>
      <c r="N177" s="68">
        <v>1</v>
      </c>
      <c r="O177" s="68">
        <v>2</v>
      </c>
      <c r="P177" s="96">
        <v>42</v>
      </c>
      <c r="Q177" s="80">
        <v>13</v>
      </c>
      <c r="R177" s="80">
        <v>1</v>
      </c>
      <c r="S177" s="80">
        <v>2</v>
      </c>
      <c r="T177" s="68">
        <v>40</v>
      </c>
      <c r="U177" s="68">
        <v>1</v>
      </c>
      <c r="V177" s="68">
        <v>2</v>
      </c>
      <c r="W177" s="469">
        <v>57</v>
      </c>
      <c r="X177" s="68">
        <v>13</v>
      </c>
      <c r="Y177" s="68">
        <v>1</v>
      </c>
      <c r="Z177" s="469">
        <v>3</v>
      </c>
      <c r="AA177" s="616">
        <f t="shared" si="21"/>
        <v>60</v>
      </c>
      <c r="AB177" s="154">
        <v>1</v>
      </c>
      <c r="AC177" s="481">
        <v>3</v>
      </c>
      <c r="AD177" s="80" t="s">
        <v>153</v>
      </c>
      <c r="AE177" s="95"/>
      <c r="AF177" s="96">
        <v>1</v>
      </c>
      <c r="AG177" s="470">
        <v>3</v>
      </c>
      <c r="AH177" s="232"/>
      <c r="AO177" s="153"/>
      <c r="AP177" s="1"/>
      <c r="AU177" s="504"/>
      <c r="AZ177"/>
      <c r="BA177" s="1"/>
      <c r="BB177"/>
    </row>
    <row r="178" spans="2:54" ht="15" x14ac:dyDescent="0.25">
      <c r="B178" s="293"/>
      <c r="C178" s="91"/>
      <c r="D178" s="91" t="s">
        <v>200</v>
      </c>
      <c r="E178" s="204">
        <v>3</v>
      </c>
      <c r="F178" s="204">
        <v>1</v>
      </c>
      <c r="G178" s="472">
        <v>20</v>
      </c>
      <c r="H178" s="87">
        <v>40</v>
      </c>
      <c r="I178" s="96">
        <v>22</v>
      </c>
      <c r="J178" s="80">
        <v>4</v>
      </c>
      <c r="K178" s="190">
        <v>1</v>
      </c>
      <c r="L178" s="80">
        <v>2</v>
      </c>
      <c r="M178" s="68">
        <v>40</v>
      </c>
      <c r="N178" s="68">
        <v>1</v>
      </c>
      <c r="O178" s="68">
        <v>2</v>
      </c>
      <c r="P178" s="96">
        <v>38</v>
      </c>
      <c r="Q178" s="80">
        <v>3</v>
      </c>
      <c r="R178" s="80">
        <v>1</v>
      </c>
      <c r="S178" s="80">
        <v>2</v>
      </c>
      <c r="T178" s="68">
        <v>40</v>
      </c>
      <c r="U178" s="68">
        <v>1</v>
      </c>
      <c r="V178" s="68">
        <v>2</v>
      </c>
      <c r="W178" s="469">
        <v>49</v>
      </c>
      <c r="X178" s="68">
        <v>6</v>
      </c>
      <c r="Y178" s="68">
        <v>1</v>
      </c>
      <c r="Z178" s="89">
        <v>2</v>
      </c>
      <c r="AA178" s="616">
        <f t="shared" si="21"/>
        <v>60</v>
      </c>
      <c r="AB178" s="154">
        <v>1</v>
      </c>
      <c r="AC178" s="481">
        <v>3</v>
      </c>
      <c r="AD178" s="80" t="s">
        <v>153</v>
      </c>
      <c r="AE178" s="95"/>
      <c r="AF178" s="96">
        <v>1</v>
      </c>
      <c r="AG178" s="97">
        <v>3</v>
      </c>
      <c r="AH178" s="232"/>
      <c r="AO178" s="153"/>
      <c r="AP178" s="1"/>
      <c r="AU178" s="504"/>
      <c r="AZ178"/>
      <c r="BA178" s="1"/>
      <c r="BB178"/>
    </row>
    <row r="179" spans="2:54" ht="15" x14ac:dyDescent="0.25">
      <c r="B179" s="293"/>
      <c r="C179" s="91"/>
      <c r="D179" s="91" t="s">
        <v>201</v>
      </c>
      <c r="E179" s="204">
        <v>2</v>
      </c>
      <c r="F179" s="204">
        <v>2</v>
      </c>
      <c r="G179" s="472">
        <v>20</v>
      </c>
      <c r="H179" s="87">
        <v>40</v>
      </c>
      <c r="I179" s="96">
        <v>15</v>
      </c>
      <c r="J179" s="80">
        <v>3</v>
      </c>
      <c r="K179" s="190">
        <v>1</v>
      </c>
      <c r="L179" s="80">
        <v>2</v>
      </c>
      <c r="M179" s="68">
        <v>20</v>
      </c>
      <c r="N179" s="68">
        <v>1</v>
      </c>
      <c r="O179" s="68">
        <v>1</v>
      </c>
      <c r="P179" s="96">
        <v>21</v>
      </c>
      <c r="Q179" s="80">
        <v>4</v>
      </c>
      <c r="R179" s="80">
        <v>1</v>
      </c>
      <c r="S179" s="80">
        <v>2</v>
      </c>
      <c r="T179" s="68">
        <v>40</v>
      </c>
      <c r="U179" s="68">
        <v>1</v>
      </c>
      <c r="V179" s="412">
        <v>2</v>
      </c>
      <c r="W179" s="89">
        <v>30</v>
      </c>
      <c r="X179" s="68">
        <v>8</v>
      </c>
      <c r="Y179" s="68">
        <v>1</v>
      </c>
      <c r="Z179" s="68">
        <v>2</v>
      </c>
      <c r="AA179" s="616">
        <f t="shared" si="21"/>
        <v>40</v>
      </c>
      <c r="AB179" s="154">
        <v>1</v>
      </c>
      <c r="AC179" s="154">
        <v>2</v>
      </c>
      <c r="AD179" s="80" t="s">
        <v>153</v>
      </c>
      <c r="AE179" s="95"/>
      <c r="AF179" s="96">
        <v>1</v>
      </c>
      <c r="AG179" s="90">
        <v>2</v>
      </c>
      <c r="AH179" s="232"/>
      <c r="AO179" s="153"/>
      <c r="AP179" s="1"/>
      <c r="AU179" s="504"/>
      <c r="AZ179"/>
      <c r="BA179" s="1"/>
      <c r="BB179"/>
    </row>
    <row r="180" spans="2:54" ht="15" x14ac:dyDescent="0.25">
      <c r="B180" s="293"/>
      <c r="C180" s="91"/>
      <c r="D180" s="91" t="s">
        <v>202</v>
      </c>
      <c r="E180" s="204">
        <v>2</v>
      </c>
      <c r="F180" s="204">
        <v>2</v>
      </c>
      <c r="G180" s="472">
        <v>20</v>
      </c>
      <c r="H180" s="87">
        <v>40</v>
      </c>
      <c r="I180" s="96">
        <v>22</v>
      </c>
      <c r="J180" s="80">
        <v>3</v>
      </c>
      <c r="K180" s="80">
        <v>1</v>
      </c>
      <c r="L180" s="80">
        <v>2</v>
      </c>
      <c r="M180" s="68">
        <v>40</v>
      </c>
      <c r="N180" s="68">
        <v>1</v>
      </c>
      <c r="O180" s="68">
        <v>2</v>
      </c>
      <c r="P180" s="96">
        <v>15</v>
      </c>
      <c r="Q180" s="80">
        <v>3</v>
      </c>
      <c r="R180" s="80">
        <v>1</v>
      </c>
      <c r="S180" s="244">
        <v>1</v>
      </c>
      <c r="T180" s="142"/>
      <c r="U180" s="142"/>
      <c r="V180" s="143"/>
      <c r="W180" s="596"/>
      <c r="X180" s="580"/>
      <c r="Y180" s="580"/>
      <c r="Z180" s="580"/>
      <c r="AA180" s="618"/>
      <c r="AB180" s="618"/>
      <c r="AC180" s="618"/>
      <c r="AH180" s="232"/>
      <c r="AO180" s="153"/>
      <c r="AP180" s="1"/>
      <c r="AU180" s="504"/>
      <c r="AZ180"/>
      <c r="BA180" s="1"/>
      <c r="BB180"/>
    </row>
    <row r="181" spans="2:54" ht="18" x14ac:dyDescent="0.25">
      <c r="B181" s="291"/>
      <c r="C181" s="56"/>
      <c r="D181" s="56" t="s">
        <v>213</v>
      </c>
      <c r="E181" s="98">
        <v>2</v>
      </c>
      <c r="F181" s="98">
        <v>2</v>
      </c>
      <c r="G181" s="472">
        <v>20</v>
      </c>
      <c r="H181" s="185"/>
      <c r="I181" s="344"/>
      <c r="J181" s="335"/>
      <c r="K181" s="335"/>
      <c r="L181" s="335"/>
      <c r="M181" s="185"/>
      <c r="N181" s="185"/>
      <c r="O181" s="185"/>
      <c r="P181" s="174"/>
      <c r="Q181" s="187"/>
      <c r="R181" s="335"/>
      <c r="S181" s="335"/>
      <c r="T181" s="68">
        <v>40</v>
      </c>
      <c r="U181" s="68">
        <v>1</v>
      </c>
      <c r="V181" s="412">
        <v>2</v>
      </c>
      <c r="W181" s="469">
        <v>66</v>
      </c>
      <c r="X181" s="68">
        <v>8</v>
      </c>
      <c r="Y181" s="68">
        <v>1</v>
      </c>
      <c r="Z181" s="469">
        <v>3</v>
      </c>
      <c r="AA181" s="620">
        <f t="shared" si="21"/>
        <v>60</v>
      </c>
      <c r="AB181" s="154">
        <v>1</v>
      </c>
      <c r="AC181" s="481">
        <v>3</v>
      </c>
      <c r="AD181" s="80" t="s">
        <v>153</v>
      </c>
      <c r="AE181" s="95"/>
      <c r="AF181" s="96">
        <v>1</v>
      </c>
      <c r="AG181" s="470">
        <v>2</v>
      </c>
      <c r="AH181" s="232"/>
      <c r="AI181" s="627"/>
      <c r="AO181" s="153"/>
      <c r="AP181" s="1"/>
      <c r="AU181" s="504"/>
      <c r="AZ181"/>
      <c r="BA181" s="1"/>
      <c r="BB181"/>
    </row>
    <row r="182" spans="2:54" x14ac:dyDescent="0.2">
      <c r="B182" s="290"/>
      <c r="C182" s="52"/>
      <c r="D182" s="53"/>
      <c r="E182" s="196"/>
      <c r="F182" s="196"/>
      <c r="G182" s="95"/>
      <c r="H182" s="124"/>
      <c r="I182" s="458"/>
      <c r="J182" s="443"/>
      <c r="K182" s="443"/>
      <c r="L182" s="443"/>
      <c r="M182" s="124"/>
      <c r="N182" s="124"/>
      <c r="O182" s="124"/>
      <c r="P182" s="458"/>
      <c r="Q182" s="443"/>
      <c r="R182" s="443"/>
      <c r="S182" s="443"/>
      <c r="T182" s="124"/>
      <c r="U182" s="124"/>
      <c r="V182" s="443"/>
      <c r="W182" s="458"/>
      <c r="X182" s="443"/>
      <c r="Y182" s="443"/>
      <c r="Z182" s="443"/>
      <c r="AA182" s="617"/>
      <c r="AB182" s="617"/>
      <c r="AC182" s="617"/>
      <c r="AD182" s="306"/>
      <c r="AE182" s="306"/>
      <c r="AF182" s="125"/>
      <c r="AG182" s="125"/>
      <c r="AH182" s="232"/>
      <c r="AO182" s="153"/>
      <c r="AP182" s="1"/>
      <c r="AU182" s="504"/>
      <c r="AZ182"/>
      <c r="BA182" s="1"/>
      <c r="BB182"/>
    </row>
    <row r="183" spans="2:54" ht="15" x14ac:dyDescent="0.25">
      <c r="B183" s="289">
        <v>5</v>
      </c>
      <c r="C183" s="46">
        <v>1</v>
      </c>
      <c r="D183" s="46" t="s">
        <v>203</v>
      </c>
      <c r="E183" s="98">
        <v>2</v>
      </c>
      <c r="F183" s="98">
        <v>2</v>
      </c>
      <c r="G183" s="472">
        <v>20</v>
      </c>
      <c r="H183" s="87">
        <v>40</v>
      </c>
      <c r="I183" s="96">
        <v>15</v>
      </c>
      <c r="J183" s="80">
        <v>4</v>
      </c>
      <c r="K183" s="80">
        <v>1</v>
      </c>
      <c r="L183" s="80">
        <v>2</v>
      </c>
      <c r="M183" s="68">
        <v>20</v>
      </c>
      <c r="N183" s="68">
        <v>1</v>
      </c>
      <c r="O183" s="68">
        <v>1</v>
      </c>
      <c r="P183" s="96">
        <v>14</v>
      </c>
      <c r="Q183" s="80">
        <v>3</v>
      </c>
      <c r="R183" s="80">
        <v>1</v>
      </c>
      <c r="S183" s="80">
        <v>1</v>
      </c>
      <c r="T183" s="68">
        <v>20</v>
      </c>
      <c r="U183" s="68">
        <v>1</v>
      </c>
      <c r="V183" s="68">
        <v>1</v>
      </c>
      <c r="W183" s="469">
        <v>28</v>
      </c>
      <c r="X183" s="80">
        <v>1</v>
      </c>
      <c r="Y183" s="80">
        <v>1</v>
      </c>
      <c r="Z183" s="469">
        <v>2</v>
      </c>
      <c r="AA183" s="616">
        <f t="shared" si="21"/>
        <v>40</v>
      </c>
      <c r="AB183" s="154">
        <v>1</v>
      </c>
      <c r="AC183" s="481">
        <v>2</v>
      </c>
      <c r="AD183" s="68" t="s">
        <v>154</v>
      </c>
      <c r="AE183" s="68"/>
      <c r="AF183" s="89">
        <v>1</v>
      </c>
      <c r="AG183" s="470">
        <v>2</v>
      </c>
      <c r="AH183" s="214"/>
      <c r="AO183" s="153"/>
      <c r="AP183" s="1"/>
      <c r="AU183" s="504"/>
      <c r="AZ183"/>
      <c r="BA183" s="1"/>
      <c r="BB183"/>
    </row>
    <row r="184" spans="2:54" ht="15" x14ac:dyDescent="0.25">
      <c r="B184" s="289"/>
      <c r="C184" s="46"/>
      <c r="D184" s="46" t="s">
        <v>205</v>
      </c>
      <c r="E184" s="98">
        <v>3</v>
      </c>
      <c r="F184" s="98">
        <v>1</v>
      </c>
      <c r="G184" s="472">
        <v>20</v>
      </c>
      <c r="H184" s="87">
        <v>40</v>
      </c>
      <c r="I184" s="96">
        <v>15</v>
      </c>
      <c r="J184" s="80">
        <v>1</v>
      </c>
      <c r="K184" s="190">
        <v>1</v>
      </c>
      <c r="L184" s="80">
        <v>2</v>
      </c>
      <c r="M184" s="68">
        <v>20</v>
      </c>
      <c r="N184" s="68">
        <v>1</v>
      </c>
      <c r="O184" s="68">
        <v>1</v>
      </c>
      <c r="P184" s="96">
        <v>11</v>
      </c>
      <c r="Q184" s="80">
        <v>0</v>
      </c>
      <c r="R184" s="80">
        <v>1</v>
      </c>
      <c r="S184" s="80">
        <v>1</v>
      </c>
      <c r="T184" s="142"/>
      <c r="U184" s="142"/>
      <c r="V184" s="142"/>
      <c r="W184" s="477"/>
      <c r="X184" s="143"/>
      <c r="Y184" s="143"/>
      <c r="Z184" s="143"/>
      <c r="AA184" s="490"/>
      <c r="AB184" s="490"/>
      <c r="AC184" s="490"/>
      <c r="AD184" s="142"/>
      <c r="AE184" s="142"/>
      <c r="AF184" s="70"/>
      <c r="AG184" s="621"/>
      <c r="AH184" s="232"/>
      <c r="AO184" s="153"/>
      <c r="AP184" s="1"/>
      <c r="AU184" s="504"/>
      <c r="AZ184"/>
      <c r="BA184" s="1"/>
      <c r="BB184"/>
    </row>
    <row r="185" spans="2:54" ht="15" x14ac:dyDescent="0.25">
      <c r="B185" s="289"/>
      <c r="C185" s="46"/>
      <c r="D185" s="46" t="s">
        <v>204</v>
      </c>
      <c r="E185" s="98">
        <v>3</v>
      </c>
      <c r="F185" s="98">
        <v>1</v>
      </c>
      <c r="G185" s="472">
        <v>20</v>
      </c>
      <c r="H185" s="87">
        <v>40</v>
      </c>
      <c r="I185" s="96">
        <v>19</v>
      </c>
      <c r="J185" s="80">
        <v>7</v>
      </c>
      <c r="K185" s="190">
        <v>1</v>
      </c>
      <c r="L185" s="80">
        <v>1</v>
      </c>
      <c r="M185" s="68">
        <v>20</v>
      </c>
      <c r="N185" s="68">
        <v>1</v>
      </c>
      <c r="O185" s="68">
        <v>1</v>
      </c>
      <c r="P185" s="96">
        <v>16</v>
      </c>
      <c r="Q185" s="80">
        <v>1</v>
      </c>
      <c r="R185" s="80">
        <v>1</v>
      </c>
      <c r="S185" s="80">
        <v>1</v>
      </c>
      <c r="T185" s="68">
        <v>20</v>
      </c>
      <c r="U185" s="68">
        <v>1</v>
      </c>
      <c r="V185" s="68">
        <v>1</v>
      </c>
      <c r="W185" s="469">
        <v>31</v>
      </c>
      <c r="X185" s="80">
        <v>2</v>
      </c>
      <c r="Y185" s="80">
        <v>1</v>
      </c>
      <c r="Z185" s="89">
        <v>1</v>
      </c>
      <c r="AA185" s="616">
        <f t="shared" si="21"/>
        <v>40</v>
      </c>
      <c r="AB185" s="154">
        <v>1</v>
      </c>
      <c r="AC185" s="481">
        <v>2</v>
      </c>
      <c r="AD185" s="68" t="s">
        <v>154</v>
      </c>
      <c r="AE185" s="68"/>
      <c r="AF185" s="89">
        <v>1</v>
      </c>
      <c r="AG185" s="470">
        <v>2</v>
      </c>
      <c r="AH185" s="232"/>
      <c r="AO185" s="153"/>
      <c r="AP185" s="1"/>
      <c r="AU185" s="504"/>
      <c r="AZ185"/>
      <c r="BA185" s="1"/>
      <c r="BB185"/>
    </row>
    <row r="186" spans="2:54" ht="15" x14ac:dyDescent="0.25">
      <c r="B186" s="289"/>
      <c r="C186" s="46"/>
      <c r="D186" s="46" t="s">
        <v>206</v>
      </c>
      <c r="E186" s="98">
        <v>3</v>
      </c>
      <c r="F186" s="98">
        <v>1</v>
      </c>
      <c r="G186" s="472">
        <v>20</v>
      </c>
      <c r="H186" s="87">
        <v>20</v>
      </c>
      <c r="I186" s="96">
        <v>19</v>
      </c>
      <c r="J186" s="80">
        <v>1</v>
      </c>
      <c r="K186" s="190">
        <v>1</v>
      </c>
      <c r="L186" s="80">
        <v>1</v>
      </c>
      <c r="M186" s="68">
        <v>20</v>
      </c>
      <c r="N186" s="68">
        <v>1</v>
      </c>
      <c r="O186" s="68">
        <v>1</v>
      </c>
      <c r="P186" s="96">
        <v>12</v>
      </c>
      <c r="Q186" s="80">
        <v>0</v>
      </c>
      <c r="R186" s="80">
        <v>1</v>
      </c>
      <c r="S186" s="80">
        <v>1</v>
      </c>
      <c r="T186" s="68">
        <v>20</v>
      </c>
      <c r="U186" s="68">
        <v>1</v>
      </c>
      <c r="V186" s="68">
        <v>1</v>
      </c>
      <c r="W186" s="469">
        <v>30</v>
      </c>
      <c r="X186" s="80">
        <v>0</v>
      </c>
      <c r="Y186" s="80">
        <v>1</v>
      </c>
      <c r="Z186" s="469">
        <v>2</v>
      </c>
      <c r="AA186" s="616">
        <f t="shared" si="21"/>
        <v>40</v>
      </c>
      <c r="AB186" s="154">
        <v>1</v>
      </c>
      <c r="AC186" s="481">
        <v>2</v>
      </c>
      <c r="AD186" s="68" t="s">
        <v>154</v>
      </c>
      <c r="AE186" s="68"/>
      <c r="AF186" s="89">
        <v>1</v>
      </c>
      <c r="AG186" s="470">
        <v>2</v>
      </c>
      <c r="AH186" s="232"/>
      <c r="AO186" s="153"/>
      <c r="AP186" s="1"/>
      <c r="AU186" s="504"/>
      <c r="AZ186"/>
      <c r="BA186" s="1"/>
      <c r="BB186"/>
    </row>
    <row r="187" spans="2:54" ht="20.25" x14ac:dyDescent="0.3">
      <c r="B187" s="289"/>
      <c r="C187" s="46"/>
      <c r="D187" s="46" t="s">
        <v>207</v>
      </c>
      <c r="E187" s="210">
        <v>2</v>
      </c>
      <c r="F187" s="210">
        <v>2</v>
      </c>
      <c r="G187" s="472">
        <v>20</v>
      </c>
      <c r="H187" s="87">
        <v>40</v>
      </c>
      <c r="I187" s="96">
        <v>19</v>
      </c>
      <c r="J187" s="80">
        <v>2</v>
      </c>
      <c r="K187" s="80">
        <v>1</v>
      </c>
      <c r="L187" s="80">
        <v>2</v>
      </c>
      <c r="M187" s="68">
        <v>20</v>
      </c>
      <c r="N187" s="68">
        <v>1</v>
      </c>
      <c r="O187" s="68">
        <v>1</v>
      </c>
      <c r="P187" s="96">
        <v>21</v>
      </c>
      <c r="Q187" s="80">
        <v>4</v>
      </c>
      <c r="R187" s="80">
        <v>1</v>
      </c>
      <c r="S187" s="80">
        <v>1</v>
      </c>
      <c r="T187" s="68">
        <v>20</v>
      </c>
      <c r="U187" s="68">
        <v>1</v>
      </c>
      <c r="V187" s="68">
        <v>1</v>
      </c>
      <c r="W187" s="469">
        <v>29</v>
      </c>
      <c r="X187" s="80">
        <v>1</v>
      </c>
      <c r="Y187" s="80">
        <v>1</v>
      </c>
      <c r="Z187" s="469">
        <v>2</v>
      </c>
      <c r="AA187" s="616">
        <f t="shared" si="21"/>
        <v>40</v>
      </c>
      <c r="AB187" s="154">
        <v>1</v>
      </c>
      <c r="AC187" s="481">
        <v>2</v>
      </c>
      <c r="AD187" s="68" t="s">
        <v>154</v>
      </c>
      <c r="AE187" s="68"/>
      <c r="AF187" s="89">
        <v>1</v>
      </c>
      <c r="AG187" s="470">
        <v>2</v>
      </c>
      <c r="AH187" s="232"/>
      <c r="AI187" s="628"/>
      <c r="AO187" s="153"/>
      <c r="AP187" s="1"/>
      <c r="AU187" s="504"/>
      <c r="AZ187"/>
      <c r="BA187" s="1"/>
      <c r="BB187"/>
    </row>
    <row r="188" spans="2:54" ht="18" x14ac:dyDescent="0.25">
      <c r="B188" s="293"/>
      <c r="C188" s="91"/>
      <c r="D188" s="476" t="s">
        <v>202</v>
      </c>
      <c r="E188" s="87">
        <v>2</v>
      </c>
      <c r="F188" s="87">
        <v>2</v>
      </c>
      <c r="G188" s="472">
        <v>20</v>
      </c>
      <c r="H188" s="185"/>
      <c r="I188" s="344"/>
      <c r="J188" s="335"/>
      <c r="K188" s="335"/>
      <c r="L188" s="335"/>
      <c r="M188" s="185"/>
      <c r="N188" s="185"/>
      <c r="O188" s="185"/>
      <c r="P188" s="344"/>
      <c r="Q188" s="335"/>
      <c r="R188" s="335"/>
      <c r="S188" s="335"/>
      <c r="T188" s="68">
        <v>40</v>
      </c>
      <c r="U188" s="68">
        <v>1</v>
      </c>
      <c r="V188" s="168">
        <v>2</v>
      </c>
      <c r="W188" s="96">
        <v>15</v>
      </c>
      <c r="X188" s="80">
        <v>3</v>
      </c>
      <c r="Y188" s="80">
        <v>1</v>
      </c>
      <c r="Z188" s="96">
        <v>1</v>
      </c>
      <c r="AA188" s="616">
        <f t="shared" si="21"/>
        <v>40</v>
      </c>
      <c r="AB188" s="154">
        <v>1</v>
      </c>
      <c r="AC188" s="154">
        <v>2</v>
      </c>
      <c r="AD188" s="68" t="s">
        <v>154</v>
      </c>
      <c r="AE188" s="68"/>
      <c r="AF188" s="89">
        <v>1</v>
      </c>
      <c r="AG188" s="90">
        <v>2</v>
      </c>
      <c r="AH188" s="232"/>
      <c r="AI188" s="626"/>
      <c r="AO188" s="153"/>
      <c r="AP188" s="1"/>
      <c r="AU188" s="504"/>
      <c r="AZ188"/>
      <c r="BA188" s="1"/>
      <c r="BB188"/>
    </row>
    <row r="189" spans="2:54" x14ac:dyDescent="0.2">
      <c r="B189" s="290"/>
      <c r="C189" s="52"/>
      <c r="D189" s="53"/>
      <c r="E189" s="196"/>
      <c r="F189" s="196"/>
      <c r="G189" s="95"/>
      <c r="H189" s="124"/>
      <c r="I189" s="458"/>
      <c r="J189" s="443"/>
      <c r="K189" s="443"/>
      <c r="L189" s="443"/>
      <c r="M189" s="124"/>
      <c r="N189" s="124"/>
      <c r="O189" s="124"/>
      <c r="P189" s="458"/>
      <c r="Q189" s="443"/>
      <c r="R189" s="443"/>
      <c r="S189" s="443"/>
      <c r="T189" s="124"/>
      <c r="U189" s="124"/>
      <c r="V189" s="443"/>
      <c r="W189" s="458"/>
      <c r="X189" s="443"/>
      <c r="Y189" s="443"/>
      <c r="Z189" s="443"/>
      <c r="AA189" s="617"/>
      <c r="AB189" s="617"/>
      <c r="AC189" s="617"/>
      <c r="AD189" s="306"/>
      <c r="AE189" s="306"/>
      <c r="AF189" s="125"/>
      <c r="AG189" s="125"/>
      <c r="AH189" s="232"/>
      <c r="AO189" s="153"/>
      <c r="AP189" s="1"/>
      <c r="AU189" s="504"/>
      <c r="AZ189"/>
      <c r="BA189" s="1"/>
      <c r="BB189"/>
    </row>
    <row r="190" spans="2:54" ht="15" x14ac:dyDescent="0.25">
      <c r="B190" s="292">
        <v>6</v>
      </c>
      <c r="C190" s="61">
        <v>2</v>
      </c>
      <c r="D190" s="56" t="s">
        <v>208</v>
      </c>
      <c r="E190" s="76">
        <v>3</v>
      </c>
      <c r="F190" s="76">
        <v>1</v>
      </c>
      <c r="G190" s="472">
        <v>20</v>
      </c>
      <c r="H190" s="87">
        <v>30</v>
      </c>
      <c r="I190" s="96">
        <v>10</v>
      </c>
      <c r="J190" s="80">
        <v>3</v>
      </c>
      <c r="K190" s="80">
        <v>1</v>
      </c>
      <c r="L190" s="80">
        <v>2</v>
      </c>
      <c r="M190" s="68">
        <v>20</v>
      </c>
      <c r="N190" s="68">
        <v>1</v>
      </c>
      <c r="O190" s="68">
        <v>1</v>
      </c>
      <c r="P190" s="96">
        <v>14</v>
      </c>
      <c r="Q190" s="80">
        <v>3</v>
      </c>
      <c r="R190" s="80">
        <v>1</v>
      </c>
      <c r="S190" s="80">
        <v>1</v>
      </c>
      <c r="T190" s="68">
        <v>20</v>
      </c>
      <c r="U190" s="68">
        <v>1</v>
      </c>
      <c r="V190" s="68">
        <v>1</v>
      </c>
      <c r="W190" s="89">
        <v>20</v>
      </c>
      <c r="X190" s="68">
        <v>0</v>
      </c>
      <c r="Y190" s="68">
        <v>1</v>
      </c>
      <c r="Z190" s="68">
        <v>1</v>
      </c>
      <c r="AA190" s="616">
        <f t="shared" si="21"/>
        <v>40</v>
      </c>
      <c r="AB190" s="154">
        <v>1</v>
      </c>
      <c r="AC190" s="481">
        <v>2</v>
      </c>
      <c r="AD190" s="80" t="s">
        <v>155</v>
      </c>
      <c r="AE190" s="80"/>
      <c r="AF190" s="96">
        <v>1</v>
      </c>
      <c r="AG190" s="470">
        <v>2</v>
      </c>
      <c r="AH190" s="232"/>
      <c r="AO190" s="153"/>
      <c r="AP190" s="1"/>
      <c r="AU190" s="504"/>
      <c r="AZ190"/>
      <c r="BA190" s="1"/>
      <c r="BB190"/>
    </row>
    <row r="191" spans="2:54" ht="15" x14ac:dyDescent="0.25">
      <c r="B191" s="292"/>
      <c r="C191" s="61"/>
      <c r="D191" s="56" t="s">
        <v>209</v>
      </c>
      <c r="E191" s="76">
        <v>4</v>
      </c>
      <c r="F191" s="76">
        <v>0</v>
      </c>
      <c r="G191" s="472">
        <v>20</v>
      </c>
      <c r="H191" s="87">
        <v>30</v>
      </c>
      <c r="I191" s="96">
        <v>10</v>
      </c>
      <c r="J191" s="80">
        <v>0</v>
      </c>
      <c r="K191" s="190">
        <v>1</v>
      </c>
      <c r="L191" s="80">
        <v>1</v>
      </c>
      <c r="M191" s="68">
        <v>20</v>
      </c>
      <c r="N191" s="68">
        <v>1</v>
      </c>
      <c r="O191" s="68">
        <v>1</v>
      </c>
      <c r="P191" s="96">
        <v>14</v>
      </c>
      <c r="Q191" s="80">
        <v>1</v>
      </c>
      <c r="R191" s="80">
        <v>1</v>
      </c>
      <c r="S191" s="80">
        <v>1</v>
      </c>
      <c r="T191" s="68">
        <v>20</v>
      </c>
      <c r="U191" s="68">
        <v>1</v>
      </c>
      <c r="V191" s="68">
        <v>1</v>
      </c>
      <c r="W191" s="469">
        <v>27</v>
      </c>
      <c r="X191" s="68">
        <v>1</v>
      </c>
      <c r="Y191" s="68">
        <v>1</v>
      </c>
      <c r="Z191" s="469">
        <v>2</v>
      </c>
      <c r="AA191" s="616">
        <f t="shared" si="21"/>
        <v>40</v>
      </c>
      <c r="AB191" s="154">
        <v>1</v>
      </c>
      <c r="AC191" s="481">
        <v>2</v>
      </c>
      <c r="AD191" s="80" t="s">
        <v>155</v>
      </c>
      <c r="AE191" s="80"/>
      <c r="AF191" s="96">
        <v>1</v>
      </c>
      <c r="AG191" s="470">
        <v>2</v>
      </c>
      <c r="AH191" s="232"/>
      <c r="AO191" s="153"/>
      <c r="AP191" s="1"/>
      <c r="AU191" s="504"/>
      <c r="AZ191"/>
      <c r="BA191" s="1"/>
      <c r="BB191"/>
    </row>
    <row r="192" spans="2:54" ht="15" x14ac:dyDescent="0.25">
      <c r="B192" s="292"/>
      <c r="C192" s="61"/>
      <c r="D192" s="56" t="s">
        <v>92</v>
      </c>
      <c r="E192" s="76">
        <v>0</v>
      </c>
      <c r="F192" s="76">
        <v>4</v>
      </c>
      <c r="G192" s="87">
        <v>16</v>
      </c>
      <c r="H192" s="87">
        <v>30</v>
      </c>
      <c r="I192" s="96">
        <v>19</v>
      </c>
      <c r="J192" s="80">
        <v>5</v>
      </c>
      <c r="K192" s="190">
        <v>1</v>
      </c>
      <c r="L192" s="80">
        <v>2</v>
      </c>
      <c r="M192" s="68">
        <v>32</v>
      </c>
      <c r="N192" s="68">
        <v>1</v>
      </c>
      <c r="O192" s="68">
        <v>2</v>
      </c>
      <c r="P192" s="96">
        <v>20</v>
      </c>
      <c r="Q192" s="80">
        <v>9</v>
      </c>
      <c r="R192" s="80">
        <v>1</v>
      </c>
      <c r="S192" s="80">
        <v>2</v>
      </c>
      <c r="T192" s="68">
        <v>32</v>
      </c>
      <c r="U192" s="68">
        <v>1</v>
      </c>
      <c r="V192" s="68">
        <v>2</v>
      </c>
      <c r="W192" s="89">
        <v>26</v>
      </c>
      <c r="X192" s="68">
        <v>7</v>
      </c>
      <c r="Y192" s="68">
        <v>1</v>
      </c>
      <c r="Z192" s="68">
        <v>2</v>
      </c>
      <c r="AA192" s="616">
        <f t="shared" si="21"/>
        <v>32</v>
      </c>
      <c r="AB192" s="154">
        <v>1</v>
      </c>
      <c r="AC192" s="154">
        <v>2</v>
      </c>
      <c r="AD192" s="80" t="s">
        <v>155</v>
      </c>
      <c r="AE192" s="80"/>
      <c r="AF192" s="96">
        <v>1</v>
      </c>
      <c r="AG192" s="97">
        <v>2</v>
      </c>
      <c r="AH192" s="371"/>
      <c r="AO192" s="153"/>
      <c r="AP192" s="1"/>
      <c r="AU192" s="504"/>
      <c r="AZ192"/>
      <c r="BA192" s="1"/>
      <c r="BB192"/>
    </row>
    <row r="193" spans="2:54" ht="15" x14ac:dyDescent="0.25">
      <c r="B193" s="292"/>
      <c r="C193" s="61"/>
      <c r="D193" s="56" t="s">
        <v>210</v>
      </c>
      <c r="E193" s="76">
        <v>3</v>
      </c>
      <c r="F193" s="76">
        <v>1</v>
      </c>
      <c r="G193" s="472">
        <v>20</v>
      </c>
      <c r="H193" s="87">
        <v>20</v>
      </c>
      <c r="I193" s="96">
        <v>16</v>
      </c>
      <c r="J193" s="80">
        <v>0</v>
      </c>
      <c r="K193" s="190">
        <v>1</v>
      </c>
      <c r="L193" s="80">
        <v>1</v>
      </c>
      <c r="M193" s="68">
        <v>20</v>
      </c>
      <c r="N193" s="68">
        <v>1</v>
      </c>
      <c r="O193" s="68">
        <v>1</v>
      </c>
      <c r="P193" s="96">
        <v>8</v>
      </c>
      <c r="Q193" s="80">
        <v>0</v>
      </c>
      <c r="R193" s="80">
        <v>1</v>
      </c>
      <c r="S193" s="95">
        <v>1</v>
      </c>
      <c r="T193" s="142"/>
      <c r="U193" s="142"/>
      <c r="V193" s="142"/>
      <c r="W193" s="596"/>
      <c r="X193" s="580"/>
      <c r="Y193" s="580"/>
      <c r="Z193" s="580"/>
      <c r="AA193" s="618"/>
      <c r="AB193" s="618"/>
      <c r="AC193" s="618"/>
      <c r="AH193" s="232"/>
      <c r="AO193" s="153"/>
      <c r="AP193" s="1"/>
      <c r="AU193" s="504"/>
      <c r="AZ193"/>
      <c r="BA193" s="1"/>
      <c r="BB193"/>
    </row>
    <row r="194" spans="2:54" ht="15" x14ac:dyDescent="0.25">
      <c r="B194" s="292"/>
      <c r="C194" s="61"/>
      <c r="D194" s="56" t="s">
        <v>211</v>
      </c>
      <c r="E194" s="76">
        <v>2</v>
      </c>
      <c r="F194" s="76">
        <v>2</v>
      </c>
      <c r="G194" s="472">
        <v>20</v>
      </c>
      <c r="H194" s="87">
        <v>30</v>
      </c>
      <c r="I194" s="96">
        <v>10</v>
      </c>
      <c r="J194" s="80">
        <v>0</v>
      </c>
      <c r="K194" s="80">
        <v>1</v>
      </c>
      <c r="L194" s="80">
        <v>2</v>
      </c>
      <c r="M194" s="68">
        <v>20</v>
      </c>
      <c r="N194" s="68">
        <v>1</v>
      </c>
      <c r="O194" s="68">
        <v>1</v>
      </c>
      <c r="P194" s="96">
        <v>16</v>
      </c>
      <c r="Q194" s="80">
        <v>0</v>
      </c>
      <c r="R194" s="80">
        <v>1</v>
      </c>
      <c r="S194" s="80">
        <v>1</v>
      </c>
      <c r="T194" s="68">
        <v>20</v>
      </c>
      <c r="U194" s="68">
        <v>1</v>
      </c>
      <c r="V194" s="68">
        <v>1</v>
      </c>
      <c r="W194" s="469">
        <v>26</v>
      </c>
      <c r="X194" s="68">
        <v>0</v>
      </c>
      <c r="Y194" s="68">
        <v>1</v>
      </c>
      <c r="Z194" s="469">
        <v>2</v>
      </c>
      <c r="AA194" s="616">
        <f t="shared" si="21"/>
        <v>40</v>
      </c>
      <c r="AB194" s="154">
        <v>1</v>
      </c>
      <c r="AC194" s="481">
        <v>2</v>
      </c>
      <c r="AD194" s="80" t="s">
        <v>155</v>
      </c>
      <c r="AE194" s="80"/>
      <c r="AF194" s="96">
        <v>1</v>
      </c>
      <c r="AG194" s="470">
        <v>2</v>
      </c>
      <c r="AH194" s="232"/>
      <c r="AO194" s="153"/>
      <c r="AP194" s="1"/>
      <c r="AU194" s="504"/>
      <c r="AZ194"/>
      <c r="BA194" s="1"/>
      <c r="BB194"/>
    </row>
    <row r="195" spans="2:54" ht="15" x14ac:dyDescent="0.25">
      <c r="B195" s="291"/>
      <c r="C195" s="56"/>
      <c r="D195" s="56" t="s">
        <v>216</v>
      </c>
      <c r="E195" s="76">
        <v>2</v>
      </c>
      <c r="F195" s="76">
        <v>2</v>
      </c>
      <c r="G195" s="472">
        <v>20</v>
      </c>
      <c r="H195" s="15"/>
      <c r="I195" s="451"/>
      <c r="J195" s="436"/>
      <c r="K195" s="436"/>
      <c r="L195" s="436"/>
      <c r="M195" s="15"/>
      <c r="N195" s="15"/>
      <c r="O195" s="15"/>
      <c r="P195" s="593"/>
      <c r="Q195" s="284"/>
      <c r="R195" s="436"/>
      <c r="S195" s="436"/>
      <c r="T195" s="68">
        <v>20</v>
      </c>
      <c r="U195" s="68">
        <v>1</v>
      </c>
      <c r="V195" s="68">
        <v>1</v>
      </c>
      <c r="W195" s="469">
        <v>31</v>
      </c>
      <c r="X195" s="68">
        <v>1</v>
      </c>
      <c r="Y195" s="68">
        <v>1</v>
      </c>
      <c r="Z195" s="469">
        <v>2</v>
      </c>
      <c r="AA195" s="616">
        <f t="shared" si="21"/>
        <v>40</v>
      </c>
      <c r="AB195" s="154">
        <v>1</v>
      </c>
      <c r="AC195" s="481">
        <v>2</v>
      </c>
      <c r="AD195" s="80" t="s">
        <v>155</v>
      </c>
      <c r="AE195" s="80"/>
      <c r="AF195" s="96">
        <v>1</v>
      </c>
      <c r="AG195" s="470">
        <v>2</v>
      </c>
      <c r="AH195" s="232"/>
      <c r="AO195" s="153"/>
      <c r="AP195" s="1"/>
      <c r="AU195" s="504"/>
      <c r="AZ195"/>
      <c r="BA195" s="1"/>
      <c r="BB195"/>
    </row>
    <row r="196" spans="2:54" x14ac:dyDescent="0.2">
      <c r="B196" s="296"/>
      <c r="C196" s="30"/>
      <c r="D196" s="35"/>
      <c r="E196" s="198"/>
      <c r="F196" s="198"/>
      <c r="G196" s="95"/>
      <c r="H196" s="126"/>
      <c r="I196" s="459"/>
      <c r="J196" s="444"/>
      <c r="K196" s="444"/>
      <c r="L196" s="444"/>
      <c r="M196" s="126"/>
      <c r="N196" s="126"/>
      <c r="O196" s="126"/>
      <c r="P196" s="459"/>
      <c r="Q196" s="444"/>
      <c r="R196" s="444"/>
      <c r="S196" s="444"/>
      <c r="T196" s="126"/>
      <c r="U196" s="126"/>
      <c r="V196" s="126"/>
      <c r="W196" s="459"/>
      <c r="X196" s="444"/>
      <c r="Y196" s="444"/>
      <c r="Z196" s="444"/>
      <c r="AA196" s="619"/>
      <c r="AB196" s="619"/>
      <c r="AC196" s="619"/>
      <c r="AD196" s="307"/>
      <c r="AE196" s="307"/>
      <c r="AF196" s="127"/>
      <c r="AG196" s="127"/>
      <c r="AH196" s="232"/>
      <c r="AO196" s="153"/>
      <c r="AP196" s="1"/>
      <c r="AU196" s="504"/>
      <c r="AZ196"/>
      <c r="BA196" s="1"/>
      <c r="BB196"/>
    </row>
    <row r="197" spans="2:54" ht="15" x14ac:dyDescent="0.25">
      <c r="B197" s="289">
        <v>7</v>
      </c>
      <c r="C197" s="46">
        <v>1</v>
      </c>
      <c r="D197" s="46" t="s">
        <v>212</v>
      </c>
      <c r="E197" s="98">
        <v>2</v>
      </c>
      <c r="F197" s="98">
        <v>2</v>
      </c>
      <c r="G197" s="472">
        <v>20</v>
      </c>
      <c r="H197" s="87">
        <v>20</v>
      </c>
      <c r="I197" s="96">
        <v>14</v>
      </c>
      <c r="J197" s="80">
        <v>3</v>
      </c>
      <c r="K197" s="80">
        <v>1</v>
      </c>
      <c r="L197" s="80">
        <v>1</v>
      </c>
      <c r="M197" s="68">
        <v>20</v>
      </c>
      <c r="N197" s="68">
        <v>1</v>
      </c>
      <c r="O197" s="68">
        <v>1</v>
      </c>
      <c r="P197" s="96">
        <v>5</v>
      </c>
      <c r="Q197" s="80">
        <v>0</v>
      </c>
      <c r="R197" s="80">
        <v>1</v>
      </c>
      <c r="S197" s="80">
        <v>1</v>
      </c>
      <c r="T197" s="68">
        <v>20</v>
      </c>
      <c r="U197" s="68">
        <v>1</v>
      </c>
      <c r="V197" s="68">
        <v>1</v>
      </c>
      <c r="W197" s="96">
        <v>5</v>
      </c>
      <c r="X197" s="80">
        <v>0</v>
      </c>
      <c r="Y197" s="80">
        <v>1</v>
      </c>
      <c r="Z197" s="80">
        <v>1</v>
      </c>
      <c r="AA197" s="616">
        <f t="shared" si="21"/>
        <v>20</v>
      </c>
      <c r="AB197" s="154">
        <v>1</v>
      </c>
      <c r="AC197" s="154">
        <v>1</v>
      </c>
      <c r="AD197" s="68" t="s">
        <v>156</v>
      </c>
      <c r="AE197" s="68"/>
      <c r="AF197" s="89">
        <v>1</v>
      </c>
      <c r="AG197" s="90">
        <v>1</v>
      </c>
      <c r="AH197" s="232"/>
      <c r="AO197" s="153"/>
      <c r="AP197" s="1"/>
      <c r="AU197" s="504"/>
      <c r="AZ197"/>
      <c r="BA197" s="1"/>
      <c r="BB197"/>
    </row>
    <row r="198" spans="2:54" ht="15" x14ac:dyDescent="0.25">
      <c r="B198" s="289"/>
      <c r="C198" s="46"/>
      <c r="D198" s="46" t="s">
        <v>215</v>
      </c>
      <c r="E198" s="98">
        <v>2</v>
      </c>
      <c r="F198" s="98">
        <v>2</v>
      </c>
      <c r="G198" s="472">
        <v>20</v>
      </c>
      <c r="H198" s="87">
        <v>20</v>
      </c>
      <c r="I198" s="96">
        <v>9</v>
      </c>
      <c r="J198" s="80">
        <v>0</v>
      </c>
      <c r="K198" s="190">
        <v>1</v>
      </c>
      <c r="L198" s="80">
        <v>1</v>
      </c>
      <c r="M198" s="68">
        <v>20</v>
      </c>
      <c r="N198" s="68">
        <v>1</v>
      </c>
      <c r="O198" s="68">
        <v>1</v>
      </c>
      <c r="P198" s="96">
        <v>7</v>
      </c>
      <c r="Q198" s="80">
        <v>1</v>
      </c>
      <c r="R198" s="80">
        <v>1</v>
      </c>
      <c r="S198" s="80">
        <v>1</v>
      </c>
      <c r="T198" s="68">
        <v>20</v>
      </c>
      <c r="U198" s="68">
        <v>1</v>
      </c>
      <c r="V198" s="68">
        <v>1</v>
      </c>
      <c r="W198" s="96">
        <v>0</v>
      </c>
      <c r="X198" s="80">
        <v>0</v>
      </c>
      <c r="Y198" s="527">
        <v>0</v>
      </c>
      <c r="Z198" s="527">
        <v>0</v>
      </c>
      <c r="AA198" s="616">
        <f t="shared" si="21"/>
        <v>20</v>
      </c>
      <c r="AB198" s="154">
        <v>1</v>
      </c>
      <c r="AC198" s="154">
        <v>1</v>
      </c>
      <c r="AD198" s="68" t="s">
        <v>156</v>
      </c>
      <c r="AE198" s="68"/>
      <c r="AF198" s="89">
        <v>1</v>
      </c>
      <c r="AG198" s="90">
        <v>1</v>
      </c>
      <c r="AH198" s="232"/>
      <c r="AO198" s="153"/>
      <c r="AP198" s="1"/>
      <c r="AU198" s="504"/>
      <c r="AZ198"/>
      <c r="BA198" s="1"/>
      <c r="BB198"/>
    </row>
    <row r="199" spans="2:54" ht="15" x14ac:dyDescent="0.25">
      <c r="B199" s="289"/>
      <c r="C199" s="46"/>
      <c r="D199" s="46" t="s">
        <v>214</v>
      </c>
      <c r="E199" s="98">
        <v>2</v>
      </c>
      <c r="F199" s="98">
        <v>2</v>
      </c>
      <c r="G199" s="472">
        <v>20</v>
      </c>
      <c r="H199" s="87">
        <v>20</v>
      </c>
      <c r="I199" s="96">
        <v>13</v>
      </c>
      <c r="J199" s="80">
        <v>0</v>
      </c>
      <c r="K199" s="190">
        <v>1</v>
      </c>
      <c r="L199" s="80">
        <v>1</v>
      </c>
      <c r="M199" s="68">
        <v>20</v>
      </c>
      <c r="N199" s="68">
        <v>1</v>
      </c>
      <c r="O199" s="68">
        <v>1</v>
      </c>
      <c r="P199" s="96">
        <v>9</v>
      </c>
      <c r="Q199" s="80">
        <v>0</v>
      </c>
      <c r="R199" s="80">
        <v>1</v>
      </c>
      <c r="S199" s="80">
        <v>1</v>
      </c>
      <c r="T199" s="68">
        <v>20</v>
      </c>
      <c r="U199" s="68">
        <v>1</v>
      </c>
      <c r="V199" s="68">
        <v>1</v>
      </c>
      <c r="W199" s="96">
        <v>8</v>
      </c>
      <c r="X199" s="80">
        <v>1</v>
      </c>
      <c r="Y199" s="80">
        <v>1</v>
      </c>
      <c r="Z199" s="80">
        <v>1</v>
      </c>
      <c r="AA199" s="616">
        <f t="shared" si="21"/>
        <v>20</v>
      </c>
      <c r="AB199" s="154">
        <v>1</v>
      </c>
      <c r="AC199" s="154">
        <v>1</v>
      </c>
      <c r="AD199" s="68" t="s">
        <v>156</v>
      </c>
      <c r="AE199" s="68"/>
      <c r="AF199" s="89">
        <v>1</v>
      </c>
      <c r="AG199" s="90">
        <v>1</v>
      </c>
      <c r="AH199" s="232"/>
      <c r="AO199" s="153"/>
      <c r="AP199" s="1"/>
      <c r="AU199" s="504"/>
      <c r="AZ199"/>
      <c r="BA199" s="1"/>
      <c r="BB199"/>
    </row>
    <row r="200" spans="2:54" ht="15" x14ac:dyDescent="0.25">
      <c r="B200" s="289"/>
      <c r="C200" s="46"/>
      <c r="D200" s="46" t="s">
        <v>217</v>
      </c>
      <c r="E200" s="98">
        <v>2</v>
      </c>
      <c r="F200" s="98">
        <v>2</v>
      </c>
      <c r="G200" s="472">
        <v>20</v>
      </c>
      <c r="H200" s="87">
        <v>20</v>
      </c>
      <c r="I200" s="96">
        <v>7</v>
      </c>
      <c r="J200" s="80">
        <v>0</v>
      </c>
      <c r="K200" s="80">
        <v>1</v>
      </c>
      <c r="L200" s="80">
        <v>1</v>
      </c>
      <c r="M200" s="68">
        <v>20</v>
      </c>
      <c r="N200" s="68">
        <v>1</v>
      </c>
      <c r="O200" s="68">
        <v>1</v>
      </c>
      <c r="P200" s="96">
        <v>6</v>
      </c>
      <c r="Q200" s="80">
        <v>0</v>
      </c>
      <c r="R200" s="80">
        <v>1</v>
      </c>
      <c r="S200" s="80">
        <v>1</v>
      </c>
      <c r="T200" s="68">
        <v>20</v>
      </c>
      <c r="U200" s="68">
        <v>1</v>
      </c>
      <c r="V200" s="68">
        <v>1</v>
      </c>
      <c r="W200" s="96">
        <v>6</v>
      </c>
      <c r="X200" s="80">
        <v>0</v>
      </c>
      <c r="Y200" s="80">
        <v>1</v>
      </c>
      <c r="Z200" s="80">
        <v>1</v>
      </c>
      <c r="AA200" s="616">
        <f t="shared" si="21"/>
        <v>20</v>
      </c>
      <c r="AB200" s="154">
        <v>1</v>
      </c>
      <c r="AC200" s="154">
        <v>1</v>
      </c>
      <c r="AD200" s="68" t="s">
        <v>156</v>
      </c>
      <c r="AE200" s="68"/>
      <c r="AF200" s="89">
        <v>1</v>
      </c>
      <c r="AG200" s="90">
        <v>1</v>
      </c>
      <c r="AH200" s="232"/>
      <c r="AO200" s="153"/>
      <c r="AP200" s="1"/>
      <c r="AU200" s="504"/>
      <c r="AZ200"/>
      <c r="BA200" s="1"/>
      <c r="BB200"/>
    </row>
    <row r="201" spans="2:54" ht="15" x14ac:dyDescent="0.25">
      <c r="B201" s="289"/>
      <c r="C201" s="46"/>
      <c r="D201" s="46" t="s">
        <v>205</v>
      </c>
      <c r="E201" s="98">
        <v>3</v>
      </c>
      <c r="F201" s="180">
        <v>1</v>
      </c>
      <c r="G201" s="472">
        <v>20</v>
      </c>
      <c r="H201" s="185"/>
      <c r="I201" s="344"/>
      <c r="J201" s="335"/>
      <c r="K201" s="543"/>
      <c r="L201" s="335"/>
      <c r="M201" s="185"/>
      <c r="N201" s="185"/>
      <c r="O201" s="185"/>
      <c r="P201" s="344"/>
      <c r="Q201" s="335"/>
      <c r="R201" s="335"/>
      <c r="S201" s="335"/>
      <c r="T201" s="68">
        <v>20</v>
      </c>
      <c r="U201" s="68">
        <v>1</v>
      </c>
      <c r="V201" s="68">
        <v>1</v>
      </c>
      <c r="W201" s="96">
        <v>2</v>
      </c>
      <c r="X201" s="80">
        <v>0</v>
      </c>
      <c r="Y201" s="80">
        <v>1</v>
      </c>
      <c r="Z201" s="80">
        <v>1</v>
      </c>
      <c r="AA201" s="616">
        <f t="shared" si="21"/>
        <v>20</v>
      </c>
      <c r="AB201" s="154">
        <v>1</v>
      </c>
      <c r="AC201" s="154">
        <v>1</v>
      </c>
      <c r="AD201" s="68" t="s">
        <v>156</v>
      </c>
      <c r="AE201" s="68"/>
      <c r="AF201" s="89">
        <v>1</v>
      </c>
      <c r="AG201" s="90">
        <v>1</v>
      </c>
      <c r="AH201" s="232"/>
      <c r="AO201" s="153"/>
      <c r="AP201" s="1"/>
      <c r="AU201" s="504"/>
      <c r="AZ201"/>
      <c r="BA201" s="1"/>
      <c r="BB201"/>
    </row>
    <row r="202" spans="2:54" s="26" customFormat="1" ht="15" x14ac:dyDescent="0.25">
      <c r="B202" s="372"/>
      <c r="C202" s="86"/>
      <c r="D202" s="86"/>
      <c r="E202" s="132"/>
      <c r="F202" s="132"/>
      <c r="G202" s="335"/>
      <c r="H202" s="185"/>
      <c r="I202" s="344"/>
      <c r="J202" s="335"/>
      <c r="K202" s="543"/>
      <c r="L202" s="335"/>
      <c r="M202" s="185"/>
      <c r="N202" s="185"/>
      <c r="O202" s="185"/>
      <c r="P202" s="344"/>
      <c r="Q202" s="335"/>
      <c r="R202" s="335"/>
      <c r="S202" s="335"/>
      <c r="T202" s="185"/>
      <c r="U202" s="185"/>
      <c r="V202" s="185"/>
      <c r="W202" s="344"/>
      <c r="X202" s="335"/>
      <c r="Y202" s="335"/>
      <c r="Z202" s="335"/>
      <c r="AA202" s="343"/>
      <c r="AB202" s="343"/>
      <c r="AC202" s="343"/>
      <c r="AD202" s="185"/>
      <c r="AE202" s="185"/>
      <c r="AF202" s="186"/>
      <c r="AG202" s="186"/>
      <c r="AH202" s="374"/>
      <c r="AI202" s="375"/>
      <c r="AJ202" s="5"/>
      <c r="AK202" s="5"/>
      <c r="AL202" s="5"/>
      <c r="AM202" s="5"/>
      <c r="AN202" s="5"/>
      <c r="AO202" s="375"/>
      <c r="AP202" s="5"/>
      <c r="AQ202" s="5"/>
      <c r="AR202" s="5"/>
      <c r="AS202" s="5"/>
      <c r="AT202" s="5"/>
      <c r="AU202" s="504"/>
      <c r="AV202" s="5"/>
      <c r="AW202" s="5"/>
      <c r="AX202" s="5"/>
      <c r="AY202" s="5"/>
      <c r="BA202" s="5"/>
    </row>
    <row r="203" spans="2:54" ht="15" x14ac:dyDescent="0.25">
      <c r="B203" s="564">
        <v>8</v>
      </c>
      <c r="C203" s="565">
        <v>2</v>
      </c>
      <c r="D203" s="56" t="s">
        <v>213</v>
      </c>
      <c r="E203" s="76">
        <v>2</v>
      </c>
      <c r="F203" s="76">
        <v>2</v>
      </c>
      <c r="G203" s="472">
        <v>20</v>
      </c>
      <c r="H203" s="87">
        <v>20</v>
      </c>
      <c r="I203" s="96">
        <v>7</v>
      </c>
      <c r="J203" s="80">
        <v>0</v>
      </c>
      <c r="K203" s="190">
        <v>1</v>
      </c>
      <c r="L203" s="80">
        <v>1</v>
      </c>
      <c r="M203" s="68">
        <v>20</v>
      </c>
      <c r="N203" s="68">
        <v>1</v>
      </c>
      <c r="O203" s="68">
        <v>1</v>
      </c>
      <c r="P203" s="96">
        <v>30</v>
      </c>
      <c r="Q203" s="80">
        <v>0</v>
      </c>
      <c r="R203" s="80">
        <v>1</v>
      </c>
      <c r="S203" s="532">
        <v>1</v>
      </c>
      <c r="T203" s="142"/>
      <c r="U203" s="142"/>
      <c r="V203" s="142"/>
      <c r="W203" s="596"/>
      <c r="X203" s="580"/>
      <c r="Y203" s="580"/>
      <c r="Z203" s="580"/>
      <c r="AA203" s="618"/>
      <c r="AB203" s="618"/>
      <c r="AC203" s="618"/>
      <c r="AH203" s="232"/>
      <c r="AO203" s="153"/>
      <c r="AP203" s="1"/>
      <c r="AU203" s="504"/>
      <c r="AZ203"/>
      <c r="BA203" s="1"/>
      <c r="BB203"/>
    </row>
    <row r="204" spans="2:54" ht="15" x14ac:dyDescent="0.25">
      <c r="B204" s="291"/>
      <c r="C204" s="56"/>
      <c r="D204" s="56" t="s">
        <v>216</v>
      </c>
      <c r="E204" s="76">
        <v>2</v>
      </c>
      <c r="F204" s="76">
        <v>2</v>
      </c>
      <c r="G204" s="472">
        <v>20</v>
      </c>
      <c r="H204" s="87">
        <v>20</v>
      </c>
      <c r="I204" s="96">
        <v>9</v>
      </c>
      <c r="J204" s="80">
        <v>0</v>
      </c>
      <c r="K204" s="80">
        <v>1</v>
      </c>
      <c r="L204" s="80">
        <v>1</v>
      </c>
      <c r="M204" s="68">
        <v>20</v>
      </c>
      <c r="N204" s="68">
        <v>1</v>
      </c>
      <c r="O204" s="68">
        <v>1</v>
      </c>
      <c r="P204" s="96">
        <v>12</v>
      </c>
      <c r="Q204" s="80">
        <v>1</v>
      </c>
      <c r="R204" s="80">
        <v>1</v>
      </c>
      <c r="S204" s="95">
        <v>1</v>
      </c>
      <c r="T204" s="142"/>
      <c r="U204" s="142"/>
      <c r="V204" s="142"/>
      <c r="W204" s="596"/>
      <c r="X204" s="580"/>
      <c r="Y204" s="580"/>
      <c r="Z204" s="580"/>
      <c r="AA204" s="618"/>
      <c r="AB204" s="618"/>
      <c r="AC204" s="618"/>
      <c r="AH204" s="232"/>
      <c r="AO204" s="153"/>
      <c r="AP204" s="1"/>
      <c r="AU204" s="504"/>
      <c r="AZ204"/>
      <c r="BA204" s="1"/>
      <c r="BB204"/>
    </row>
    <row r="205" spans="2:54" ht="15" x14ac:dyDescent="0.25">
      <c r="B205" s="291"/>
      <c r="C205" s="56"/>
      <c r="D205" s="56" t="s">
        <v>210</v>
      </c>
      <c r="E205" s="76">
        <v>3</v>
      </c>
      <c r="F205" s="102">
        <v>1</v>
      </c>
      <c r="G205" s="472">
        <v>20</v>
      </c>
      <c r="H205" s="436"/>
      <c r="I205" s="451"/>
      <c r="J205" s="436"/>
      <c r="K205" s="436"/>
      <c r="L205" s="436"/>
      <c r="M205" s="15"/>
      <c r="N205" s="15"/>
      <c r="O205" s="15"/>
      <c r="P205" s="451"/>
      <c r="Q205" s="436"/>
      <c r="R205" s="451"/>
      <c r="S205" s="451"/>
      <c r="T205" s="68">
        <v>20</v>
      </c>
      <c r="U205" s="68">
        <v>1</v>
      </c>
      <c r="V205" s="87">
        <v>1</v>
      </c>
      <c r="W205" s="89">
        <v>8</v>
      </c>
      <c r="X205" s="68">
        <v>0</v>
      </c>
      <c r="Y205" s="68">
        <v>1</v>
      </c>
      <c r="Z205" s="68">
        <v>1</v>
      </c>
      <c r="AA205" s="616">
        <f t="shared" ref="AA205:AA207" si="22">AC205*G205</f>
        <v>20</v>
      </c>
      <c r="AB205" s="154">
        <v>1</v>
      </c>
      <c r="AC205" s="154">
        <v>1</v>
      </c>
      <c r="AD205" s="244" t="s">
        <v>306</v>
      </c>
      <c r="AE205" s="68"/>
      <c r="AF205" s="96">
        <v>1</v>
      </c>
      <c r="AG205" s="97">
        <v>1</v>
      </c>
      <c r="AH205" s="232"/>
      <c r="AO205" s="153"/>
      <c r="AP205" s="1"/>
      <c r="AU205" s="504"/>
      <c r="AZ205"/>
      <c r="BA205" s="1"/>
      <c r="BB205"/>
    </row>
    <row r="206" spans="2:54" ht="16.5" x14ac:dyDescent="0.3">
      <c r="B206" s="291"/>
      <c r="C206" s="56"/>
      <c r="D206" s="475" t="s">
        <v>283</v>
      </c>
      <c r="E206" s="76">
        <v>2</v>
      </c>
      <c r="F206" s="102">
        <v>2</v>
      </c>
      <c r="G206" s="472">
        <v>20</v>
      </c>
      <c r="H206" s="436"/>
      <c r="I206" s="451"/>
      <c r="J206" s="436"/>
      <c r="K206" s="436"/>
      <c r="L206" s="436"/>
      <c r="M206" s="15"/>
      <c r="N206" s="15"/>
      <c r="O206" s="15"/>
      <c r="P206" s="451"/>
      <c r="Q206" s="436"/>
      <c r="R206" s="451"/>
      <c r="S206" s="451"/>
      <c r="T206" s="68">
        <v>20</v>
      </c>
      <c r="U206" s="68">
        <v>1</v>
      </c>
      <c r="V206" s="87">
        <v>1</v>
      </c>
      <c r="W206" s="527">
        <v>0</v>
      </c>
      <c r="X206" s="244">
        <v>0</v>
      </c>
      <c r="Y206" s="68">
        <v>1</v>
      </c>
      <c r="Z206" s="68">
        <v>1</v>
      </c>
      <c r="AA206" s="616">
        <f t="shared" si="22"/>
        <v>20</v>
      </c>
      <c r="AB206" s="154">
        <v>1</v>
      </c>
      <c r="AC206" s="154">
        <v>1</v>
      </c>
      <c r="AD206" s="244" t="s">
        <v>306</v>
      </c>
      <c r="AE206" s="68"/>
      <c r="AF206" s="96">
        <v>1</v>
      </c>
      <c r="AG206" s="97">
        <v>1</v>
      </c>
      <c r="AH206" s="232"/>
      <c r="AO206" s="153"/>
      <c r="AP206" s="1"/>
      <c r="AU206" s="504"/>
      <c r="AZ206"/>
      <c r="BA206" s="1"/>
      <c r="BB206"/>
    </row>
    <row r="207" spans="2:54" ht="16.5" x14ac:dyDescent="0.3">
      <c r="B207" s="291"/>
      <c r="C207" s="56"/>
      <c r="D207" s="475" t="s">
        <v>284</v>
      </c>
      <c r="E207" s="76">
        <v>2</v>
      </c>
      <c r="F207" s="102">
        <v>2</v>
      </c>
      <c r="G207" s="472">
        <v>20</v>
      </c>
      <c r="I207" s="455"/>
      <c r="J207" s="441"/>
      <c r="K207" s="441"/>
      <c r="L207" s="441"/>
      <c r="M207" s="540"/>
      <c r="N207" s="540"/>
      <c r="O207" s="540"/>
      <c r="T207" s="68">
        <v>20</v>
      </c>
      <c r="U207" s="68">
        <v>1</v>
      </c>
      <c r="V207" s="87">
        <v>1</v>
      </c>
      <c r="W207" s="89">
        <v>3</v>
      </c>
      <c r="X207" s="68">
        <v>0</v>
      </c>
      <c r="Y207" s="68">
        <v>1</v>
      </c>
      <c r="Z207" s="68">
        <v>1</v>
      </c>
      <c r="AA207" s="616">
        <f t="shared" si="22"/>
        <v>20</v>
      </c>
      <c r="AB207" s="154">
        <v>1</v>
      </c>
      <c r="AC207" s="154">
        <v>1</v>
      </c>
      <c r="AD207" s="244" t="s">
        <v>306</v>
      </c>
      <c r="AE207" s="68"/>
      <c r="AF207" s="96">
        <v>1</v>
      </c>
      <c r="AG207" s="97">
        <v>1</v>
      </c>
    </row>
    <row r="208" spans="2:54" x14ac:dyDescent="0.2">
      <c r="D208" s="1">
        <v>49</v>
      </c>
      <c r="E208" s="153">
        <f>SUM(E150:E207)/D208</f>
        <v>2.7244897959183674</v>
      </c>
      <c r="F208" s="153">
        <f>SUM(F150:F207)/D208</f>
        <v>1.6020408163265305</v>
      </c>
      <c r="M208" s="540"/>
      <c r="N208" s="540"/>
      <c r="O208" s="540"/>
      <c r="T208" s="395"/>
      <c r="U208" s="441"/>
      <c r="V208" s="441"/>
      <c r="W208" s="455"/>
      <c r="X208" s="441"/>
      <c r="Y208" s="441"/>
      <c r="Z208" s="441"/>
      <c r="AO208" s="153"/>
      <c r="AP208" s="1"/>
      <c r="AU208" s="504"/>
      <c r="AZ208"/>
      <c r="BA208" s="1"/>
      <c r="BB208"/>
    </row>
    <row r="209" spans="2:54" ht="24" customHeight="1" x14ac:dyDescent="0.25">
      <c r="B209" s="560" t="s">
        <v>97</v>
      </c>
      <c r="M209" s="540"/>
      <c r="N209" s="540"/>
      <c r="O209" s="540"/>
      <c r="T209" s="395"/>
      <c r="U209" s="441"/>
      <c r="V209" s="441"/>
      <c r="W209" s="455"/>
      <c r="X209" s="441"/>
      <c r="Y209" s="441"/>
      <c r="Z209" s="441"/>
      <c r="AO209" s="153"/>
      <c r="AP209" s="1"/>
      <c r="AU209" s="504"/>
      <c r="AZ209"/>
      <c r="BA209" s="1"/>
      <c r="BB209"/>
    </row>
    <row r="210" spans="2:54" ht="15" x14ac:dyDescent="0.25">
      <c r="B210" s="135"/>
      <c r="C210" s="3"/>
      <c r="D210" s="3" t="s">
        <v>251</v>
      </c>
      <c r="E210" s="7" t="s">
        <v>238</v>
      </c>
      <c r="F210" s="7" t="s">
        <v>238</v>
      </c>
      <c r="G210" s="9" t="s">
        <v>95</v>
      </c>
      <c r="H210" s="520"/>
      <c r="I210" s="583"/>
      <c r="J210" s="236"/>
      <c r="K210" s="259" t="s">
        <v>299</v>
      </c>
      <c r="L210" s="280"/>
      <c r="M210" s="539"/>
      <c r="N210" s="539" t="s">
        <v>248</v>
      </c>
      <c r="O210" s="539"/>
      <c r="P210" s="568"/>
      <c r="Q210" s="461"/>
      <c r="R210" s="474" t="s">
        <v>276</v>
      </c>
      <c r="S210" s="463"/>
      <c r="T210" s="569"/>
      <c r="U210" s="569" t="s">
        <v>278</v>
      </c>
      <c r="V210" s="569"/>
      <c r="W210" s="568" t="s">
        <v>308</v>
      </c>
      <c r="X210" s="473"/>
      <c r="Y210" s="462" t="s">
        <v>307</v>
      </c>
      <c r="Z210" s="463"/>
      <c r="AA210" s="600" t="s">
        <v>309</v>
      </c>
      <c r="AB210" s="601"/>
      <c r="AC210" s="601"/>
      <c r="AD210" s="147" t="s">
        <v>243</v>
      </c>
      <c r="AE210" s="148" t="s">
        <v>243</v>
      </c>
      <c r="AF210" s="7" t="s">
        <v>90</v>
      </c>
      <c r="AG210" s="8"/>
      <c r="AH210" s="136"/>
      <c r="AO210" s="153"/>
      <c r="AP210" s="1"/>
      <c r="AU210" s="504"/>
      <c r="AZ210"/>
      <c r="BA210" s="1"/>
      <c r="BB210"/>
    </row>
    <row r="211" spans="2:54" ht="15.95" customHeight="1" x14ac:dyDescent="0.25">
      <c r="B211" s="287" t="s">
        <v>99</v>
      </c>
      <c r="C211" s="4" t="s">
        <v>5</v>
      </c>
      <c r="D211" s="4"/>
      <c r="E211" s="194" t="s">
        <v>239</v>
      </c>
      <c r="F211" s="194" t="s">
        <v>240</v>
      </c>
      <c r="G211" s="151" t="s">
        <v>279</v>
      </c>
      <c r="H211" s="521" t="s">
        <v>249</v>
      </c>
      <c r="I211" s="584" t="s">
        <v>250</v>
      </c>
      <c r="J211" s="542" t="s">
        <v>245</v>
      </c>
      <c r="K211" s="542" t="s">
        <v>243</v>
      </c>
      <c r="L211" s="541" t="s">
        <v>244</v>
      </c>
      <c r="M211" s="12" t="s">
        <v>242</v>
      </c>
      <c r="N211" s="12" t="s">
        <v>243</v>
      </c>
      <c r="O211" s="12" t="s">
        <v>244</v>
      </c>
      <c r="P211" s="465" t="s">
        <v>250</v>
      </c>
      <c r="Q211" s="464" t="s">
        <v>245</v>
      </c>
      <c r="R211" s="465" t="s">
        <v>243</v>
      </c>
      <c r="S211" s="466" t="s">
        <v>244</v>
      </c>
      <c r="T211" s="570" t="s">
        <v>249</v>
      </c>
      <c r="U211" s="570" t="s">
        <v>243</v>
      </c>
      <c r="V211" s="570" t="s">
        <v>244</v>
      </c>
      <c r="W211" s="465" t="s">
        <v>250</v>
      </c>
      <c r="X211" s="465" t="s">
        <v>245</v>
      </c>
      <c r="Y211" s="465" t="s">
        <v>243</v>
      </c>
      <c r="Z211" s="466" t="s">
        <v>244</v>
      </c>
      <c r="AA211" s="602" t="s">
        <v>310</v>
      </c>
      <c r="AB211" s="602" t="s">
        <v>243</v>
      </c>
      <c r="AC211" s="602" t="s">
        <v>244</v>
      </c>
      <c r="AD211" s="194" t="s">
        <v>101</v>
      </c>
      <c r="AE211" s="194" t="s">
        <v>102</v>
      </c>
      <c r="AF211" s="10" t="s">
        <v>9</v>
      </c>
      <c r="AG211" s="11" t="s">
        <v>10</v>
      </c>
      <c r="AO211" s="153"/>
      <c r="AP211" s="1"/>
      <c r="AU211" s="504"/>
      <c r="AZ211"/>
      <c r="BA211" s="1"/>
      <c r="BB211"/>
    </row>
    <row r="212" spans="2:54" ht="15" x14ac:dyDescent="0.25">
      <c r="B212" s="288">
        <v>1</v>
      </c>
      <c r="C212" s="39">
        <v>1</v>
      </c>
      <c r="D212" s="39" t="s">
        <v>218</v>
      </c>
      <c r="E212" s="195">
        <v>2</v>
      </c>
      <c r="F212" s="195">
        <v>1</v>
      </c>
      <c r="G212" s="563">
        <v>10</v>
      </c>
      <c r="H212" s="121">
        <v>25</v>
      </c>
      <c r="I212" s="456">
        <v>13</v>
      </c>
      <c r="J212" s="442">
        <v>1</v>
      </c>
      <c r="K212" s="442">
        <v>1</v>
      </c>
      <c r="L212" s="442">
        <v>1</v>
      </c>
      <c r="M212" s="145">
        <v>20</v>
      </c>
      <c r="N212" s="145">
        <v>1</v>
      </c>
      <c r="O212" s="145">
        <v>1</v>
      </c>
      <c r="P212" s="456">
        <v>19</v>
      </c>
      <c r="Q212" s="442">
        <v>3</v>
      </c>
      <c r="R212" s="442">
        <v>1</v>
      </c>
      <c r="S212" s="442">
        <v>1</v>
      </c>
      <c r="T212" s="145">
        <v>20</v>
      </c>
      <c r="U212" s="145">
        <v>1</v>
      </c>
      <c r="V212" s="426">
        <v>2</v>
      </c>
      <c r="W212" s="456">
        <v>18</v>
      </c>
      <c r="X212" s="442">
        <v>1</v>
      </c>
      <c r="Y212" s="442">
        <v>1</v>
      </c>
      <c r="Z212" s="442">
        <v>2</v>
      </c>
      <c r="AA212" s="616">
        <v>20</v>
      </c>
      <c r="AB212" s="615">
        <v>1</v>
      </c>
      <c r="AC212" s="615">
        <v>2</v>
      </c>
      <c r="AD212" s="145"/>
      <c r="AE212" s="145" t="s">
        <v>158</v>
      </c>
      <c r="AF212" s="122">
        <v>1</v>
      </c>
      <c r="AG212" s="123">
        <v>2</v>
      </c>
      <c r="AO212" s="153"/>
      <c r="AP212" s="1"/>
      <c r="AU212" s="504"/>
      <c r="AZ212"/>
      <c r="BA212" s="1"/>
      <c r="BB212"/>
    </row>
    <row r="213" spans="2:54" ht="15" x14ac:dyDescent="0.25">
      <c r="B213" s="301"/>
      <c r="C213" s="128"/>
      <c r="D213" s="128" t="s">
        <v>93</v>
      </c>
      <c r="E213" s="202">
        <v>1.5</v>
      </c>
      <c r="F213" s="202">
        <v>1.5</v>
      </c>
      <c r="G213" s="87">
        <v>9</v>
      </c>
      <c r="H213" s="129">
        <v>25</v>
      </c>
      <c r="I213" s="457">
        <v>10</v>
      </c>
      <c r="J213" s="190">
        <v>0</v>
      </c>
      <c r="K213" s="190">
        <v>1</v>
      </c>
      <c r="L213" s="190">
        <v>1</v>
      </c>
      <c r="M213" s="146">
        <v>20</v>
      </c>
      <c r="N213" s="146">
        <v>1</v>
      </c>
      <c r="O213" s="146">
        <v>3</v>
      </c>
      <c r="P213" s="457">
        <v>21</v>
      </c>
      <c r="Q213" s="190">
        <v>1</v>
      </c>
      <c r="R213" s="190">
        <v>1</v>
      </c>
      <c r="S213" s="254">
        <v>2</v>
      </c>
      <c r="T213" s="146">
        <v>20</v>
      </c>
      <c r="U213" s="146">
        <v>1</v>
      </c>
      <c r="V213" s="254">
        <v>2</v>
      </c>
      <c r="W213" s="457">
        <v>16</v>
      </c>
      <c r="X213" s="190">
        <v>0</v>
      </c>
      <c r="Y213" s="190">
        <v>1</v>
      </c>
      <c r="Z213" s="190">
        <v>2</v>
      </c>
      <c r="AA213" s="616">
        <f t="shared" ref="AA212:AA225" si="23">AC213*G213</f>
        <v>18</v>
      </c>
      <c r="AB213" s="616">
        <v>1</v>
      </c>
      <c r="AC213" s="616">
        <v>2</v>
      </c>
      <c r="AD213" s="146"/>
      <c r="AE213" s="146" t="s">
        <v>158</v>
      </c>
      <c r="AF213" s="130">
        <v>1</v>
      </c>
      <c r="AG213" s="131">
        <v>2</v>
      </c>
      <c r="AO213" s="153"/>
      <c r="AP213" s="1"/>
      <c r="AU213" s="504"/>
      <c r="AZ213"/>
      <c r="BA213" s="1"/>
      <c r="BB213"/>
    </row>
    <row r="214" spans="2:54" ht="15" x14ac:dyDescent="0.25">
      <c r="B214" s="301"/>
      <c r="C214" s="128"/>
      <c r="D214" s="128" t="s">
        <v>198</v>
      </c>
      <c r="E214" s="202">
        <v>1.5</v>
      </c>
      <c r="F214" s="202">
        <v>1.5</v>
      </c>
      <c r="G214" s="87">
        <v>12</v>
      </c>
      <c r="H214" s="129">
        <v>25</v>
      </c>
      <c r="I214" s="457">
        <v>8</v>
      </c>
      <c r="J214" s="190">
        <v>0</v>
      </c>
      <c r="K214" s="190">
        <v>1</v>
      </c>
      <c r="L214" s="190">
        <v>1</v>
      </c>
      <c r="M214" s="146">
        <v>20</v>
      </c>
      <c r="N214" s="146">
        <v>1</v>
      </c>
      <c r="O214" s="146">
        <v>2</v>
      </c>
      <c r="P214" s="457">
        <v>20</v>
      </c>
      <c r="Q214" s="190">
        <v>1</v>
      </c>
      <c r="R214" s="190">
        <v>1</v>
      </c>
      <c r="S214" s="190">
        <v>2</v>
      </c>
      <c r="T214" s="146">
        <v>20</v>
      </c>
      <c r="U214" s="146">
        <v>1</v>
      </c>
      <c r="V214" s="146">
        <v>2</v>
      </c>
      <c r="W214" s="457">
        <v>16</v>
      </c>
      <c r="X214" s="190">
        <v>0</v>
      </c>
      <c r="Y214" s="190">
        <v>1</v>
      </c>
      <c r="Z214" s="190">
        <v>2</v>
      </c>
      <c r="AA214" s="616">
        <f t="shared" si="23"/>
        <v>24</v>
      </c>
      <c r="AB214" s="616">
        <v>1</v>
      </c>
      <c r="AC214" s="616">
        <v>2</v>
      </c>
      <c r="AD214" s="146"/>
      <c r="AE214" s="146" t="s">
        <v>158</v>
      </c>
      <c r="AF214" s="130">
        <v>1</v>
      </c>
      <c r="AG214" s="131">
        <v>2</v>
      </c>
      <c r="AO214" s="153"/>
      <c r="AP214" s="1"/>
      <c r="AU214" s="504"/>
      <c r="AZ214"/>
      <c r="BA214" s="1"/>
      <c r="BB214"/>
    </row>
    <row r="215" spans="2:54" ht="15" x14ac:dyDescent="0.25">
      <c r="B215" s="301"/>
      <c r="C215" s="128"/>
      <c r="D215" s="128" t="s">
        <v>219</v>
      </c>
      <c r="E215" s="202">
        <v>1</v>
      </c>
      <c r="F215" s="202">
        <v>2</v>
      </c>
      <c r="G215" s="87">
        <v>12</v>
      </c>
      <c r="H215" s="129">
        <v>25</v>
      </c>
      <c r="I215" s="457">
        <v>11</v>
      </c>
      <c r="J215" s="190">
        <v>2</v>
      </c>
      <c r="K215" s="190">
        <v>1</v>
      </c>
      <c r="L215" s="190">
        <v>1</v>
      </c>
      <c r="M215" s="146">
        <v>20</v>
      </c>
      <c r="N215" s="146">
        <v>1</v>
      </c>
      <c r="O215" s="146">
        <v>2</v>
      </c>
      <c r="P215" s="457">
        <v>19</v>
      </c>
      <c r="Q215" s="190">
        <v>2</v>
      </c>
      <c r="R215" s="190">
        <v>1</v>
      </c>
      <c r="S215" s="190">
        <v>2</v>
      </c>
      <c r="T215" s="146">
        <v>20</v>
      </c>
      <c r="U215" s="146">
        <v>1</v>
      </c>
      <c r="V215" s="146">
        <v>2</v>
      </c>
      <c r="W215" s="457">
        <v>18</v>
      </c>
      <c r="X215" s="190">
        <v>0</v>
      </c>
      <c r="Y215" s="190">
        <v>1</v>
      </c>
      <c r="Z215" s="190">
        <v>2</v>
      </c>
      <c r="AA215" s="616">
        <f t="shared" si="23"/>
        <v>24</v>
      </c>
      <c r="AB215" s="616">
        <v>1</v>
      </c>
      <c r="AC215" s="616">
        <v>2</v>
      </c>
      <c r="AD215" s="146"/>
      <c r="AE215" s="146" t="s">
        <v>158</v>
      </c>
      <c r="AF215" s="130">
        <v>1</v>
      </c>
      <c r="AG215" s="131">
        <v>2</v>
      </c>
      <c r="AO215" s="153"/>
      <c r="AP215" s="1"/>
      <c r="AU215" s="504"/>
      <c r="AZ215"/>
      <c r="BA215" s="1"/>
      <c r="BB215"/>
    </row>
    <row r="216" spans="2:54" ht="15" x14ac:dyDescent="0.25">
      <c r="B216" s="301"/>
      <c r="C216" s="128"/>
      <c r="D216" s="128" t="s">
        <v>220</v>
      </c>
      <c r="E216" s="202">
        <v>1.5</v>
      </c>
      <c r="F216" s="202">
        <v>1.5</v>
      </c>
      <c r="G216" s="87">
        <v>12</v>
      </c>
      <c r="H216" s="129">
        <v>25</v>
      </c>
      <c r="I216" s="457">
        <v>6</v>
      </c>
      <c r="J216" s="190">
        <v>0</v>
      </c>
      <c r="K216" s="190">
        <v>1</v>
      </c>
      <c r="L216" s="190">
        <v>1</v>
      </c>
      <c r="M216" s="146">
        <v>20</v>
      </c>
      <c r="N216" s="146">
        <v>1</v>
      </c>
      <c r="O216" s="146">
        <v>2</v>
      </c>
      <c r="P216" s="457">
        <v>22</v>
      </c>
      <c r="Q216" s="190">
        <v>0</v>
      </c>
      <c r="R216" s="190">
        <v>1</v>
      </c>
      <c r="S216" s="190">
        <v>2</v>
      </c>
      <c r="T216" s="146">
        <v>20</v>
      </c>
      <c r="U216" s="146">
        <v>1</v>
      </c>
      <c r="V216" s="146">
        <v>2</v>
      </c>
      <c r="W216" s="457">
        <v>16</v>
      </c>
      <c r="X216" s="190">
        <v>0</v>
      </c>
      <c r="Y216" s="190">
        <v>1</v>
      </c>
      <c r="Z216" s="190">
        <v>2</v>
      </c>
      <c r="AA216" s="616">
        <f t="shared" si="23"/>
        <v>24</v>
      </c>
      <c r="AB216" s="616">
        <v>1</v>
      </c>
      <c r="AC216" s="616">
        <v>2</v>
      </c>
      <c r="AD216" s="146"/>
      <c r="AE216" s="146" t="s">
        <v>158</v>
      </c>
      <c r="AF216" s="130">
        <v>1</v>
      </c>
      <c r="AG216" s="131">
        <v>2</v>
      </c>
      <c r="AO216" s="153"/>
      <c r="AP216" s="1"/>
      <c r="AU216" s="504"/>
      <c r="AZ216"/>
      <c r="BA216" s="1"/>
      <c r="BB216"/>
    </row>
    <row r="217" spans="2:54" ht="15" x14ac:dyDescent="0.25">
      <c r="B217" s="301"/>
      <c r="C217" s="128"/>
      <c r="D217" s="128" t="s">
        <v>221</v>
      </c>
      <c r="E217" s="202">
        <v>2</v>
      </c>
      <c r="F217" s="202">
        <v>1</v>
      </c>
      <c r="G217" s="472">
        <v>20</v>
      </c>
      <c r="H217" s="129">
        <v>12</v>
      </c>
      <c r="I217" s="457">
        <v>10</v>
      </c>
      <c r="J217" s="190">
        <v>3</v>
      </c>
      <c r="K217" s="190">
        <v>1</v>
      </c>
      <c r="L217" s="190">
        <v>1</v>
      </c>
      <c r="M217" s="146">
        <v>20</v>
      </c>
      <c r="N217" s="146">
        <v>1</v>
      </c>
      <c r="O217" s="146">
        <v>1</v>
      </c>
      <c r="P217" s="457">
        <v>11</v>
      </c>
      <c r="Q217" s="190">
        <v>2</v>
      </c>
      <c r="R217" s="190">
        <v>1</v>
      </c>
      <c r="S217" s="190">
        <v>1</v>
      </c>
      <c r="T217" s="146">
        <v>20</v>
      </c>
      <c r="U217" s="146">
        <v>1</v>
      </c>
      <c r="V217" s="146">
        <v>1</v>
      </c>
      <c r="W217" s="457">
        <v>11</v>
      </c>
      <c r="X217" s="190">
        <v>0</v>
      </c>
      <c r="Y217" s="190">
        <v>1</v>
      </c>
      <c r="Z217" s="190">
        <v>1</v>
      </c>
      <c r="AA217" s="616">
        <f t="shared" si="23"/>
        <v>20</v>
      </c>
      <c r="AB217" s="616">
        <v>1</v>
      </c>
      <c r="AC217" s="616">
        <v>1</v>
      </c>
      <c r="AD217" s="146"/>
      <c r="AE217" s="146" t="s">
        <v>158</v>
      </c>
      <c r="AF217" s="130">
        <v>1</v>
      </c>
      <c r="AG217" s="131">
        <v>1</v>
      </c>
      <c r="AO217" s="153"/>
      <c r="AP217" s="1"/>
      <c r="AU217" s="504"/>
      <c r="AZ217"/>
      <c r="BA217" s="1"/>
      <c r="BB217"/>
    </row>
    <row r="218" spans="2:54" ht="15" x14ac:dyDescent="0.25">
      <c r="B218" s="301"/>
      <c r="C218" s="128"/>
      <c r="D218" s="128" t="s">
        <v>222</v>
      </c>
      <c r="E218" s="202">
        <v>2</v>
      </c>
      <c r="F218" s="202">
        <v>1</v>
      </c>
      <c r="G218" s="472">
        <v>20</v>
      </c>
      <c r="H218" s="129">
        <v>12</v>
      </c>
      <c r="I218" s="457">
        <v>6</v>
      </c>
      <c r="J218" s="190">
        <v>0</v>
      </c>
      <c r="K218" s="190">
        <v>1</v>
      </c>
      <c r="L218" s="190">
        <v>1</v>
      </c>
      <c r="M218" s="146">
        <v>20</v>
      </c>
      <c r="N218" s="146">
        <v>1</v>
      </c>
      <c r="O218" s="146">
        <v>1</v>
      </c>
      <c r="P218" s="457">
        <v>7</v>
      </c>
      <c r="Q218" s="190">
        <v>0</v>
      </c>
      <c r="R218" s="190">
        <v>1</v>
      </c>
      <c r="S218" s="190">
        <v>1</v>
      </c>
      <c r="T218" s="146">
        <v>20</v>
      </c>
      <c r="U218" s="146">
        <v>1</v>
      </c>
      <c r="V218" s="146">
        <v>1</v>
      </c>
      <c r="W218" s="457">
        <v>4</v>
      </c>
      <c r="X218" s="190">
        <v>0</v>
      </c>
      <c r="Y218" s="190">
        <v>1</v>
      </c>
      <c r="Z218" s="190">
        <v>1</v>
      </c>
      <c r="AA218" s="616">
        <f t="shared" si="23"/>
        <v>20</v>
      </c>
      <c r="AB218" s="616">
        <v>1</v>
      </c>
      <c r="AC218" s="616">
        <v>1</v>
      </c>
      <c r="AD218" s="146"/>
      <c r="AE218" s="146" t="s">
        <v>158</v>
      </c>
      <c r="AF218" s="130">
        <v>1</v>
      </c>
      <c r="AG218" s="131">
        <v>1</v>
      </c>
      <c r="AO218" s="153"/>
      <c r="AP218" s="1"/>
      <c r="AU218" s="504"/>
      <c r="AZ218"/>
      <c r="BA218" s="1"/>
      <c r="BB218"/>
    </row>
    <row r="219" spans="2:54" x14ac:dyDescent="0.2">
      <c r="B219" s="290"/>
      <c r="C219" s="52"/>
      <c r="D219" s="53"/>
      <c r="E219" s="196"/>
      <c r="F219" s="196"/>
      <c r="G219" s="87"/>
      <c r="H219" s="124"/>
      <c r="I219" s="458"/>
      <c r="J219" s="443"/>
      <c r="K219" s="443"/>
      <c r="L219" s="443"/>
      <c r="M219" s="124"/>
      <c r="N219" s="124"/>
      <c r="O219" s="124"/>
      <c r="P219" s="458"/>
      <c r="Q219" s="443"/>
      <c r="R219" s="443"/>
      <c r="S219" s="443"/>
      <c r="T219" s="124"/>
      <c r="U219" s="124"/>
      <c r="V219" s="124"/>
      <c r="W219" s="458"/>
      <c r="X219" s="443"/>
      <c r="Y219" s="443"/>
      <c r="Z219" s="443"/>
      <c r="AA219" s="617"/>
      <c r="AB219" s="617"/>
      <c r="AC219" s="617"/>
      <c r="AD219" s="306"/>
      <c r="AE219" s="306"/>
      <c r="AF219" s="125"/>
      <c r="AG219" s="125"/>
      <c r="AO219" s="153"/>
      <c r="AP219" s="1"/>
      <c r="AU219" s="504"/>
      <c r="AZ219"/>
      <c r="BA219" s="1"/>
      <c r="BB219"/>
    </row>
    <row r="220" spans="2:54" ht="15" x14ac:dyDescent="0.25">
      <c r="B220" s="291">
        <v>2</v>
      </c>
      <c r="C220" s="56">
        <v>2</v>
      </c>
      <c r="D220" s="56" t="s">
        <v>223</v>
      </c>
      <c r="E220" s="76">
        <v>1</v>
      </c>
      <c r="F220" s="76">
        <v>2</v>
      </c>
      <c r="G220" s="87">
        <v>12</v>
      </c>
      <c r="H220" s="87">
        <v>24</v>
      </c>
      <c r="I220" s="96">
        <v>9</v>
      </c>
      <c r="J220" s="80">
        <v>0</v>
      </c>
      <c r="K220" s="80">
        <v>1</v>
      </c>
      <c r="L220" s="80">
        <v>2</v>
      </c>
      <c r="M220" s="68">
        <v>20</v>
      </c>
      <c r="N220" s="68">
        <v>1</v>
      </c>
      <c r="O220" s="68">
        <v>2</v>
      </c>
      <c r="P220" s="96">
        <v>19</v>
      </c>
      <c r="Q220" s="80">
        <v>0</v>
      </c>
      <c r="R220" s="80">
        <v>1</v>
      </c>
      <c r="S220" s="80">
        <v>2</v>
      </c>
      <c r="T220" s="68">
        <v>20</v>
      </c>
      <c r="U220" s="68">
        <v>1</v>
      </c>
      <c r="V220" s="68">
        <v>2</v>
      </c>
      <c r="W220" s="89">
        <v>14</v>
      </c>
      <c r="X220" s="68">
        <v>0</v>
      </c>
      <c r="Y220" s="68">
        <v>1</v>
      </c>
      <c r="Z220" s="68">
        <v>2</v>
      </c>
      <c r="AA220" s="616">
        <f t="shared" si="23"/>
        <v>24</v>
      </c>
      <c r="AB220" s="154">
        <v>1</v>
      </c>
      <c r="AC220" s="154">
        <v>2</v>
      </c>
      <c r="AD220" s="80"/>
      <c r="AE220" s="80" t="s">
        <v>159</v>
      </c>
      <c r="AF220" s="96">
        <v>1</v>
      </c>
      <c r="AG220" s="97">
        <v>2</v>
      </c>
      <c r="AO220" s="153"/>
      <c r="AP220" s="1"/>
      <c r="AU220" s="504"/>
      <c r="AZ220"/>
      <c r="BA220" s="1"/>
      <c r="BB220"/>
    </row>
    <row r="221" spans="2:54" ht="15" x14ac:dyDescent="0.25">
      <c r="B221" s="291"/>
      <c r="C221" s="56"/>
      <c r="D221" s="56" t="s">
        <v>224</v>
      </c>
      <c r="E221" s="76">
        <v>1.5</v>
      </c>
      <c r="F221" s="76">
        <v>1.5</v>
      </c>
      <c r="G221" s="87">
        <v>12</v>
      </c>
      <c r="H221" s="87">
        <v>24</v>
      </c>
      <c r="I221" s="96">
        <v>8</v>
      </c>
      <c r="J221" s="80">
        <v>0</v>
      </c>
      <c r="K221" s="80">
        <v>1</v>
      </c>
      <c r="L221" s="80">
        <v>2</v>
      </c>
      <c r="M221" s="68">
        <v>20</v>
      </c>
      <c r="N221" s="68">
        <v>1</v>
      </c>
      <c r="O221" s="68">
        <v>2</v>
      </c>
      <c r="P221" s="96">
        <v>19</v>
      </c>
      <c r="Q221" s="80">
        <v>0</v>
      </c>
      <c r="R221" s="80">
        <v>1</v>
      </c>
      <c r="S221" s="80">
        <v>2</v>
      </c>
      <c r="T221" s="68">
        <v>20</v>
      </c>
      <c r="U221" s="68">
        <v>1</v>
      </c>
      <c r="V221" s="68">
        <v>2</v>
      </c>
      <c r="W221" s="89">
        <v>14</v>
      </c>
      <c r="X221" s="68">
        <v>0</v>
      </c>
      <c r="Y221" s="68">
        <v>1</v>
      </c>
      <c r="Z221" s="68">
        <v>2</v>
      </c>
      <c r="AA221" s="616">
        <f t="shared" si="23"/>
        <v>24</v>
      </c>
      <c r="AB221" s="154">
        <v>1</v>
      </c>
      <c r="AC221" s="154">
        <v>2</v>
      </c>
      <c r="AD221" s="80"/>
      <c r="AE221" s="80" t="s">
        <v>159</v>
      </c>
      <c r="AF221" s="96">
        <v>1</v>
      </c>
      <c r="AG221" s="97">
        <v>2</v>
      </c>
      <c r="AO221" s="153"/>
      <c r="AP221" s="1"/>
      <c r="AU221" s="504"/>
      <c r="AZ221"/>
      <c r="BA221" s="1"/>
      <c r="BB221"/>
    </row>
    <row r="222" spans="2:54" ht="15" x14ac:dyDescent="0.25">
      <c r="B222" s="291"/>
      <c r="C222" s="56"/>
      <c r="D222" s="56" t="s">
        <v>60</v>
      </c>
      <c r="E222" s="76">
        <v>1.5</v>
      </c>
      <c r="F222" s="76">
        <v>1.5</v>
      </c>
      <c r="G222" s="87">
        <v>12</v>
      </c>
      <c r="H222" s="87">
        <v>24</v>
      </c>
      <c r="I222" s="96">
        <v>10</v>
      </c>
      <c r="J222" s="80">
        <v>0</v>
      </c>
      <c r="K222" s="80">
        <v>1</v>
      </c>
      <c r="L222" s="80">
        <v>2</v>
      </c>
      <c r="M222" s="68">
        <v>20</v>
      </c>
      <c r="N222" s="68">
        <v>1</v>
      </c>
      <c r="O222" s="68">
        <v>2</v>
      </c>
      <c r="P222" s="96">
        <v>19</v>
      </c>
      <c r="Q222" s="80">
        <v>0</v>
      </c>
      <c r="R222" s="80">
        <v>1</v>
      </c>
      <c r="S222" s="80">
        <v>2</v>
      </c>
      <c r="T222" s="68">
        <v>20</v>
      </c>
      <c r="U222" s="68">
        <v>1</v>
      </c>
      <c r="V222" s="68">
        <v>2</v>
      </c>
      <c r="W222" s="89">
        <v>16</v>
      </c>
      <c r="X222" s="68">
        <v>2</v>
      </c>
      <c r="Y222" s="68">
        <v>1</v>
      </c>
      <c r="Z222" s="68">
        <v>2</v>
      </c>
      <c r="AA222" s="616">
        <f t="shared" si="23"/>
        <v>24</v>
      </c>
      <c r="AB222" s="154">
        <v>1</v>
      </c>
      <c r="AC222" s="154">
        <v>2</v>
      </c>
      <c r="AD222" s="80"/>
      <c r="AE222" s="80" t="s">
        <v>159</v>
      </c>
      <c r="AF222" s="96">
        <v>1</v>
      </c>
      <c r="AG222" s="97">
        <v>2</v>
      </c>
      <c r="AO222" s="153"/>
      <c r="AP222" s="1"/>
      <c r="AU222" s="504"/>
      <c r="AZ222"/>
      <c r="BA222" s="1"/>
      <c r="BB222"/>
    </row>
    <row r="223" spans="2:54" ht="15" x14ac:dyDescent="0.25">
      <c r="B223" s="291"/>
      <c r="C223" s="56"/>
      <c r="D223" s="56" t="s">
        <v>225</v>
      </c>
      <c r="E223" s="76">
        <v>1</v>
      </c>
      <c r="F223" s="76">
        <v>2</v>
      </c>
      <c r="G223" s="87">
        <v>12</v>
      </c>
      <c r="H223" s="87">
        <v>24</v>
      </c>
      <c r="I223" s="96">
        <v>10</v>
      </c>
      <c r="J223" s="80">
        <v>1</v>
      </c>
      <c r="K223" s="80">
        <v>1</v>
      </c>
      <c r="L223" s="80">
        <v>2</v>
      </c>
      <c r="M223" s="68">
        <v>20</v>
      </c>
      <c r="N223" s="68">
        <v>1</v>
      </c>
      <c r="O223" s="68">
        <v>2</v>
      </c>
      <c r="P223" s="96">
        <v>17</v>
      </c>
      <c r="Q223" s="80">
        <v>0</v>
      </c>
      <c r="R223" s="80">
        <v>1</v>
      </c>
      <c r="S223" s="80">
        <v>2</v>
      </c>
      <c r="T223" s="68">
        <v>20</v>
      </c>
      <c r="U223" s="68">
        <v>1</v>
      </c>
      <c r="V223" s="68">
        <v>2</v>
      </c>
      <c r="W223" s="89">
        <v>16</v>
      </c>
      <c r="X223" s="68">
        <v>0</v>
      </c>
      <c r="Y223" s="68">
        <v>1</v>
      </c>
      <c r="Z223" s="68">
        <v>2</v>
      </c>
      <c r="AA223" s="616">
        <f t="shared" si="23"/>
        <v>24</v>
      </c>
      <c r="AB223" s="154">
        <v>1</v>
      </c>
      <c r="AC223" s="154">
        <v>2</v>
      </c>
      <c r="AD223" s="80"/>
      <c r="AE223" s="80" t="s">
        <v>159</v>
      </c>
      <c r="AF223" s="96">
        <v>1</v>
      </c>
      <c r="AG223" s="97">
        <v>2</v>
      </c>
      <c r="AO223" s="153"/>
      <c r="AP223" s="1"/>
      <c r="AU223" s="504"/>
      <c r="AZ223"/>
      <c r="BA223" s="1"/>
      <c r="BB223"/>
    </row>
    <row r="224" spans="2:54" ht="15" x14ac:dyDescent="0.25">
      <c r="B224" s="291"/>
      <c r="C224" s="56"/>
      <c r="D224" s="56" t="s">
        <v>199</v>
      </c>
      <c r="E224" s="76">
        <v>1.5</v>
      </c>
      <c r="F224" s="76">
        <v>1.5</v>
      </c>
      <c r="G224" s="87">
        <v>12</v>
      </c>
      <c r="H224" s="87">
        <v>24</v>
      </c>
      <c r="I224" s="96">
        <v>11</v>
      </c>
      <c r="J224" s="80">
        <v>0</v>
      </c>
      <c r="K224" s="80">
        <v>1</v>
      </c>
      <c r="L224" s="80">
        <v>2</v>
      </c>
      <c r="M224" s="68">
        <v>20</v>
      </c>
      <c r="N224" s="68">
        <v>1</v>
      </c>
      <c r="O224" s="68">
        <v>2</v>
      </c>
      <c r="P224" s="96">
        <v>15</v>
      </c>
      <c r="Q224" s="80">
        <v>0</v>
      </c>
      <c r="R224" s="80">
        <v>1</v>
      </c>
      <c r="S224" s="80">
        <v>2</v>
      </c>
      <c r="T224" s="68">
        <v>20</v>
      </c>
      <c r="U224" s="68">
        <v>1</v>
      </c>
      <c r="V224" s="68">
        <v>2</v>
      </c>
      <c r="W224" s="89">
        <v>17</v>
      </c>
      <c r="X224" s="68">
        <v>1</v>
      </c>
      <c r="Y224" s="68">
        <v>1</v>
      </c>
      <c r="Z224" s="68">
        <v>2</v>
      </c>
      <c r="AA224" s="616">
        <f t="shared" si="23"/>
        <v>24</v>
      </c>
      <c r="AB224" s="154">
        <v>1</v>
      </c>
      <c r="AC224" s="154">
        <v>2</v>
      </c>
      <c r="AD224" s="80"/>
      <c r="AE224" s="80" t="s">
        <v>159</v>
      </c>
      <c r="AF224" s="96">
        <v>1</v>
      </c>
      <c r="AG224" s="97">
        <v>2</v>
      </c>
      <c r="AO224" s="153"/>
      <c r="AP224" s="1"/>
      <c r="AU224" s="504"/>
      <c r="AZ224"/>
      <c r="BA224" s="1"/>
      <c r="BB224"/>
    </row>
    <row r="225" spans="2:54" ht="15" x14ac:dyDescent="0.25">
      <c r="B225" s="291"/>
      <c r="C225" s="56"/>
      <c r="D225" s="56" t="s">
        <v>226</v>
      </c>
      <c r="E225" s="76">
        <v>2</v>
      </c>
      <c r="F225" s="76">
        <v>1</v>
      </c>
      <c r="G225" s="87">
        <v>12</v>
      </c>
      <c r="H225" s="87">
        <v>24</v>
      </c>
      <c r="I225" s="96">
        <v>9</v>
      </c>
      <c r="J225" s="80">
        <v>0</v>
      </c>
      <c r="K225" s="80">
        <v>1</v>
      </c>
      <c r="L225" s="80">
        <v>2</v>
      </c>
      <c r="M225" s="68">
        <v>20</v>
      </c>
      <c r="N225" s="68">
        <v>1</v>
      </c>
      <c r="O225" s="68">
        <v>2</v>
      </c>
      <c r="P225" s="96">
        <v>17</v>
      </c>
      <c r="Q225" s="80">
        <v>0</v>
      </c>
      <c r="R225" s="80">
        <v>1</v>
      </c>
      <c r="S225" s="80">
        <v>2</v>
      </c>
      <c r="T225" s="68">
        <v>20</v>
      </c>
      <c r="U225" s="68">
        <v>1</v>
      </c>
      <c r="V225" s="68">
        <v>2</v>
      </c>
      <c r="W225" s="89">
        <v>17</v>
      </c>
      <c r="X225" s="68">
        <v>0</v>
      </c>
      <c r="Y225" s="68">
        <v>1</v>
      </c>
      <c r="Z225" s="68">
        <v>2</v>
      </c>
      <c r="AA225" s="616">
        <f t="shared" si="23"/>
        <v>24</v>
      </c>
      <c r="AB225" s="154">
        <v>1</v>
      </c>
      <c r="AC225" s="154">
        <v>2</v>
      </c>
      <c r="AD225" s="80"/>
      <c r="AE225" s="80" t="s">
        <v>159</v>
      </c>
      <c r="AF225" s="96">
        <v>1</v>
      </c>
      <c r="AG225" s="97">
        <v>2</v>
      </c>
      <c r="AO225" s="153"/>
      <c r="AP225" s="1"/>
      <c r="AU225" s="504"/>
      <c r="AZ225"/>
      <c r="BA225" s="1"/>
      <c r="BB225"/>
    </row>
    <row r="226" spans="2:54" x14ac:dyDescent="0.2">
      <c r="B226" s="290"/>
      <c r="C226" s="52"/>
      <c r="D226" s="53"/>
      <c r="E226" s="196"/>
      <c r="F226" s="196"/>
      <c r="G226" s="95"/>
      <c r="H226" s="124"/>
      <c r="I226" s="458"/>
      <c r="J226" s="443"/>
      <c r="K226" s="443"/>
      <c r="L226" s="443"/>
      <c r="M226" s="124"/>
      <c r="N226" s="124"/>
      <c r="O226" s="124"/>
      <c r="P226" s="458"/>
      <c r="Q226" s="443"/>
      <c r="R226" s="443"/>
      <c r="S226" s="443"/>
      <c r="T226" s="124"/>
      <c r="U226" s="124"/>
      <c r="V226" s="124"/>
      <c r="W226" s="458"/>
      <c r="X226" s="443"/>
      <c r="Y226" s="443"/>
      <c r="Z226" s="443"/>
      <c r="AA226" s="617"/>
      <c r="AB226" s="617"/>
      <c r="AC226" s="617"/>
      <c r="AD226" s="306"/>
      <c r="AE226" s="306"/>
      <c r="AF226" s="125"/>
      <c r="AG226" s="125"/>
      <c r="AO226" s="153"/>
      <c r="AP226" s="1"/>
      <c r="AU226" s="504"/>
      <c r="AZ226"/>
      <c r="BA226" s="1"/>
      <c r="BB226"/>
    </row>
    <row r="227" spans="2:54" ht="15" x14ac:dyDescent="0.25">
      <c r="B227" s="289">
        <v>3</v>
      </c>
      <c r="C227" s="46">
        <v>1</v>
      </c>
      <c r="D227" s="46" t="s">
        <v>227</v>
      </c>
      <c r="E227" s="98">
        <v>3</v>
      </c>
      <c r="F227" s="98">
        <v>1</v>
      </c>
      <c r="G227" s="87">
        <v>12</v>
      </c>
      <c r="H227" s="87">
        <v>24</v>
      </c>
      <c r="I227" s="96">
        <v>7</v>
      </c>
      <c r="J227" s="80">
        <v>0</v>
      </c>
      <c r="K227" s="80">
        <v>1</v>
      </c>
      <c r="L227" s="80">
        <v>1</v>
      </c>
      <c r="M227" s="68">
        <v>12</v>
      </c>
      <c r="N227" s="68">
        <v>1</v>
      </c>
      <c r="O227" s="68">
        <v>1</v>
      </c>
      <c r="P227" s="96">
        <v>4</v>
      </c>
      <c r="Q227" s="80">
        <v>0</v>
      </c>
      <c r="R227" s="80">
        <v>1</v>
      </c>
      <c r="S227" s="80">
        <v>1</v>
      </c>
      <c r="T227" s="68">
        <v>12</v>
      </c>
      <c r="U227" s="68">
        <v>1</v>
      </c>
      <c r="V227" s="68">
        <v>1</v>
      </c>
      <c r="W227" s="96">
        <v>10</v>
      </c>
      <c r="X227" s="80">
        <v>0</v>
      </c>
      <c r="Y227" s="80">
        <v>1</v>
      </c>
      <c r="Z227" s="80">
        <v>1</v>
      </c>
      <c r="AA227" s="616">
        <f t="shared" ref="AA227:AA232" si="24">AC227*G227</f>
        <v>12</v>
      </c>
      <c r="AB227" s="154">
        <v>1</v>
      </c>
      <c r="AC227" s="154">
        <v>1</v>
      </c>
      <c r="AD227" s="68"/>
      <c r="AE227" s="68" t="s">
        <v>157</v>
      </c>
      <c r="AF227" s="89">
        <v>1</v>
      </c>
      <c r="AG227" s="90">
        <v>1</v>
      </c>
      <c r="AO227" s="153"/>
      <c r="AP227" s="1"/>
      <c r="AU227" s="504"/>
      <c r="AZ227"/>
      <c r="BA227" s="1"/>
      <c r="BB227"/>
    </row>
    <row r="228" spans="2:54" ht="15" x14ac:dyDescent="0.25">
      <c r="B228" s="289"/>
      <c r="C228" s="46"/>
      <c r="D228" s="46" t="s">
        <v>228</v>
      </c>
      <c r="E228" s="98">
        <v>2</v>
      </c>
      <c r="F228" s="98">
        <v>2</v>
      </c>
      <c r="G228" s="87">
        <v>12</v>
      </c>
      <c r="H228" s="87">
        <v>24</v>
      </c>
      <c r="I228" s="96">
        <v>9</v>
      </c>
      <c r="J228" s="80">
        <v>0</v>
      </c>
      <c r="K228" s="80">
        <v>1</v>
      </c>
      <c r="L228" s="80">
        <v>1</v>
      </c>
      <c r="M228" s="68">
        <v>12</v>
      </c>
      <c r="N228" s="68">
        <v>1</v>
      </c>
      <c r="O228" s="68">
        <v>1</v>
      </c>
      <c r="P228" s="96">
        <v>2</v>
      </c>
      <c r="Q228" s="80">
        <v>0</v>
      </c>
      <c r="R228" s="80">
        <v>1</v>
      </c>
      <c r="S228" s="80">
        <v>1</v>
      </c>
      <c r="T228" s="68">
        <v>12</v>
      </c>
      <c r="U228" s="68">
        <v>1</v>
      </c>
      <c r="V228" s="68">
        <v>1</v>
      </c>
      <c r="W228" s="96">
        <v>8</v>
      </c>
      <c r="X228" s="80">
        <v>0</v>
      </c>
      <c r="Y228" s="80">
        <v>1</v>
      </c>
      <c r="Z228" s="80">
        <v>1</v>
      </c>
      <c r="AA228" s="616">
        <f t="shared" si="24"/>
        <v>12</v>
      </c>
      <c r="AB228" s="154">
        <v>1</v>
      </c>
      <c r="AC228" s="154">
        <v>1</v>
      </c>
      <c r="AD228" s="68"/>
      <c r="AE228" s="68" t="s">
        <v>157</v>
      </c>
      <c r="AF228" s="89">
        <v>1</v>
      </c>
      <c r="AG228" s="90">
        <v>1</v>
      </c>
      <c r="AO228" s="153"/>
      <c r="AP228" s="1"/>
      <c r="AU228" s="504"/>
      <c r="AZ228"/>
      <c r="BA228" s="1"/>
      <c r="BB228"/>
    </row>
    <row r="229" spans="2:54" ht="15" x14ac:dyDescent="0.25">
      <c r="B229" s="289"/>
      <c r="C229" s="46"/>
      <c r="D229" s="46" t="s">
        <v>230</v>
      </c>
      <c r="E229" s="98">
        <v>3</v>
      </c>
      <c r="F229" s="98">
        <v>1</v>
      </c>
      <c r="G229" s="87">
        <v>12</v>
      </c>
      <c r="H229" s="87">
        <v>24</v>
      </c>
      <c r="I229" s="96">
        <v>7</v>
      </c>
      <c r="J229" s="80">
        <v>0</v>
      </c>
      <c r="K229" s="80">
        <v>1</v>
      </c>
      <c r="L229" s="80">
        <v>1</v>
      </c>
      <c r="M229" s="68">
        <v>12</v>
      </c>
      <c r="N229" s="68">
        <v>1</v>
      </c>
      <c r="O229" s="68">
        <v>1</v>
      </c>
      <c r="P229" s="96">
        <v>1</v>
      </c>
      <c r="Q229" s="80">
        <v>0</v>
      </c>
      <c r="R229" s="80">
        <v>1</v>
      </c>
      <c r="S229" s="80">
        <v>1</v>
      </c>
      <c r="T229" s="68">
        <v>12</v>
      </c>
      <c r="U229" s="68">
        <v>1</v>
      </c>
      <c r="V229" s="68">
        <v>1</v>
      </c>
      <c r="W229" s="96">
        <v>5</v>
      </c>
      <c r="X229" s="80">
        <v>0</v>
      </c>
      <c r="Y229" s="80">
        <v>1</v>
      </c>
      <c r="Z229" s="80">
        <v>1</v>
      </c>
      <c r="AA229" s="616">
        <f t="shared" si="24"/>
        <v>12</v>
      </c>
      <c r="AB229" s="154">
        <v>1</v>
      </c>
      <c r="AC229" s="154">
        <v>1</v>
      </c>
      <c r="AD229" s="68"/>
      <c r="AE229" s="68" t="s">
        <v>157</v>
      </c>
      <c r="AF229" s="89">
        <v>1</v>
      </c>
      <c r="AG229" s="90">
        <v>1</v>
      </c>
      <c r="AO229" s="153"/>
      <c r="AP229" s="1"/>
      <c r="AU229" s="504"/>
      <c r="AZ229"/>
      <c r="BA229" s="1"/>
      <c r="BB229"/>
    </row>
    <row r="230" spans="2:54" ht="15" x14ac:dyDescent="0.25">
      <c r="B230" s="289"/>
      <c r="C230" s="46"/>
      <c r="D230" s="46" t="s">
        <v>231</v>
      </c>
      <c r="E230" s="98">
        <v>3</v>
      </c>
      <c r="F230" s="98">
        <v>1</v>
      </c>
      <c r="G230" s="87">
        <v>12</v>
      </c>
      <c r="H230" s="87">
        <v>24</v>
      </c>
      <c r="I230" s="96">
        <v>2</v>
      </c>
      <c r="J230" s="80">
        <v>0</v>
      </c>
      <c r="K230" s="80">
        <v>1</v>
      </c>
      <c r="L230" s="80">
        <v>1</v>
      </c>
      <c r="M230" s="68">
        <v>12</v>
      </c>
      <c r="N230" s="68">
        <v>1</v>
      </c>
      <c r="O230" s="68">
        <v>1</v>
      </c>
      <c r="P230" s="96">
        <v>2</v>
      </c>
      <c r="Q230" s="80">
        <v>0</v>
      </c>
      <c r="R230" s="80">
        <v>1</v>
      </c>
      <c r="S230" s="80">
        <v>1</v>
      </c>
      <c r="T230" s="68">
        <v>12</v>
      </c>
      <c r="U230" s="68">
        <v>1</v>
      </c>
      <c r="V230" s="68">
        <v>1</v>
      </c>
      <c r="W230" s="96">
        <v>1</v>
      </c>
      <c r="X230" s="80">
        <v>0</v>
      </c>
      <c r="Y230" s="80">
        <v>1</v>
      </c>
      <c r="Z230" s="80">
        <v>1</v>
      </c>
      <c r="AA230" s="616">
        <f t="shared" si="24"/>
        <v>12</v>
      </c>
      <c r="AB230" s="154">
        <v>1</v>
      </c>
      <c r="AC230" s="154">
        <v>1</v>
      </c>
      <c r="AD230" s="68"/>
      <c r="AE230" s="68" t="s">
        <v>157</v>
      </c>
      <c r="AF230" s="89">
        <v>1</v>
      </c>
      <c r="AG230" s="90">
        <v>1</v>
      </c>
      <c r="AO230" s="153"/>
      <c r="AP230" s="1"/>
      <c r="AU230" s="504"/>
      <c r="AZ230"/>
      <c r="BA230" s="1"/>
      <c r="BB230"/>
    </row>
    <row r="231" spans="2:54" ht="15" x14ac:dyDescent="0.25">
      <c r="B231" s="289"/>
      <c r="C231" s="46"/>
      <c r="D231" s="46" t="s">
        <v>229</v>
      </c>
      <c r="E231" s="98">
        <v>3</v>
      </c>
      <c r="F231" s="98">
        <v>1</v>
      </c>
      <c r="G231" s="87">
        <v>12</v>
      </c>
      <c r="H231" s="87">
        <v>24</v>
      </c>
      <c r="I231" s="96">
        <v>1</v>
      </c>
      <c r="J231" s="80">
        <v>0</v>
      </c>
      <c r="K231" s="80">
        <v>1</v>
      </c>
      <c r="L231" s="80">
        <v>1</v>
      </c>
      <c r="M231" s="68">
        <v>12</v>
      </c>
      <c r="N231" s="68">
        <v>1</v>
      </c>
      <c r="O231" s="68">
        <v>1</v>
      </c>
      <c r="P231" s="96">
        <v>0</v>
      </c>
      <c r="Q231" s="80">
        <v>0</v>
      </c>
      <c r="R231" s="80">
        <v>0</v>
      </c>
      <c r="S231" s="80">
        <v>0</v>
      </c>
      <c r="T231" s="68">
        <v>12</v>
      </c>
      <c r="U231" s="244">
        <v>0</v>
      </c>
      <c r="V231" s="244">
        <v>0</v>
      </c>
      <c r="W231" s="96">
        <v>0</v>
      </c>
      <c r="X231" s="80">
        <v>0</v>
      </c>
      <c r="Y231" s="80">
        <v>0</v>
      </c>
      <c r="Z231" s="80">
        <v>0</v>
      </c>
      <c r="AA231" s="616">
        <f t="shared" si="24"/>
        <v>0</v>
      </c>
      <c r="AB231" s="154">
        <v>0</v>
      </c>
      <c r="AC231" s="154">
        <v>0</v>
      </c>
      <c r="AD231" s="68"/>
      <c r="AE231" s="68" t="s">
        <v>157</v>
      </c>
      <c r="AF231" s="527">
        <v>0</v>
      </c>
      <c r="AG231" s="526">
        <v>0</v>
      </c>
      <c r="AO231" s="153"/>
      <c r="AP231" s="1"/>
      <c r="AU231" s="504"/>
      <c r="AZ231"/>
      <c r="BA231" s="1"/>
      <c r="BB231"/>
    </row>
    <row r="232" spans="2:54" s="376" customFormat="1" ht="15" x14ac:dyDescent="0.25">
      <c r="B232" s="294"/>
      <c r="C232" s="103"/>
      <c r="D232" s="46" t="s">
        <v>277</v>
      </c>
      <c r="E232" s="98">
        <v>3</v>
      </c>
      <c r="F232" s="98">
        <v>1</v>
      </c>
      <c r="G232" s="87">
        <v>12</v>
      </c>
      <c r="H232" s="87">
        <v>24</v>
      </c>
      <c r="I232" s="590" t="s">
        <v>241</v>
      </c>
      <c r="J232" s="544" t="s">
        <v>241</v>
      </c>
      <c r="K232" s="544" t="s">
        <v>241</v>
      </c>
      <c r="L232" s="544" t="s">
        <v>241</v>
      </c>
      <c r="M232" s="68">
        <v>12</v>
      </c>
      <c r="N232" s="68">
        <v>1</v>
      </c>
      <c r="O232" s="68">
        <v>1</v>
      </c>
      <c r="P232" s="96">
        <v>7</v>
      </c>
      <c r="Q232" s="80">
        <v>0</v>
      </c>
      <c r="R232" s="80">
        <v>1</v>
      </c>
      <c r="S232" s="80">
        <v>1</v>
      </c>
      <c r="T232" s="68">
        <v>12</v>
      </c>
      <c r="U232" s="68">
        <v>1</v>
      </c>
      <c r="V232" s="68">
        <v>1</v>
      </c>
      <c r="W232" s="96">
        <v>8</v>
      </c>
      <c r="X232" s="80">
        <v>0</v>
      </c>
      <c r="Y232" s="80">
        <v>1</v>
      </c>
      <c r="Z232" s="80">
        <v>1</v>
      </c>
      <c r="AA232" s="616">
        <f t="shared" si="24"/>
        <v>12</v>
      </c>
      <c r="AB232" s="154">
        <v>1</v>
      </c>
      <c r="AC232" s="154">
        <v>1</v>
      </c>
      <c r="AD232" s="68"/>
      <c r="AE232" s="68" t="s">
        <v>157</v>
      </c>
      <c r="AF232" s="89">
        <v>1</v>
      </c>
      <c r="AG232" s="90">
        <v>1</v>
      </c>
      <c r="AH232" s="232"/>
      <c r="AI232" s="377"/>
      <c r="AJ232" s="232"/>
      <c r="AK232" s="232"/>
      <c r="AL232" s="232"/>
      <c r="AM232" s="232"/>
      <c r="AN232" s="232"/>
      <c r="AO232" s="377"/>
      <c r="AP232" s="232"/>
      <c r="AQ232" s="232"/>
      <c r="AR232" s="232"/>
      <c r="AS232" s="232"/>
      <c r="AT232" s="232"/>
      <c r="AU232" s="214"/>
      <c r="AV232" s="232"/>
      <c r="AW232" s="232"/>
      <c r="AX232" s="232"/>
      <c r="AY232" s="232"/>
      <c r="BA232" s="232"/>
    </row>
    <row r="233" spans="2:54" ht="15" x14ac:dyDescent="0.25">
      <c r="B233" s="289"/>
      <c r="C233" s="46"/>
      <c r="D233" s="46"/>
      <c r="E233" s="98"/>
      <c r="F233" s="98"/>
      <c r="G233" s="87"/>
      <c r="H233" s="87"/>
      <c r="I233" s="96"/>
      <c r="J233" s="80"/>
      <c r="K233" s="80"/>
      <c r="L233" s="80"/>
      <c r="M233" s="68"/>
      <c r="N233" s="68"/>
      <c r="O233" s="89"/>
      <c r="P233" s="96"/>
      <c r="Q233" s="96"/>
      <c r="R233" s="80"/>
      <c r="S233" s="80"/>
      <c r="T233" s="68"/>
      <c r="U233" s="68"/>
      <c r="V233" s="68"/>
      <c r="W233" s="96"/>
      <c r="X233" s="80"/>
      <c r="Y233" s="80"/>
      <c r="Z233" s="80"/>
      <c r="AA233" s="154"/>
      <c r="AB233" s="154"/>
      <c r="AC233" s="154"/>
      <c r="AD233" s="68"/>
      <c r="AE233" s="68"/>
      <c r="AF233" s="89"/>
      <c r="AG233" s="90"/>
      <c r="AO233" s="153"/>
      <c r="AP233" s="1"/>
      <c r="AU233" s="504"/>
      <c r="AZ233"/>
      <c r="BA233" s="1"/>
      <c r="BB233"/>
    </row>
    <row r="234" spans="2:54" ht="15" x14ac:dyDescent="0.25">
      <c r="B234" s="289">
        <v>3</v>
      </c>
      <c r="C234" s="46">
        <v>1</v>
      </c>
      <c r="D234" s="46" t="s">
        <v>98</v>
      </c>
      <c r="E234" s="206" t="s">
        <v>241</v>
      </c>
      <c r="F234" s="206" t="s">
        <v>241</v>
      </c>
      <c r="G234" s="87">
        <v>1</v>
      </c>
      <c r="H234" s="87">
        <v>21</v>
      </c>
      <c r="I234" s="96">
        <v>12</v>
      </c>
      <c r="J234" s="80">
        <v>1</v>
      </c>
      <c r="K234" s="80">
        <v>1</v>
      </c>
      <c r="L234" s="80"/>
      <c r="M234" s="68">
        <v>10</v>
      </c>
      <c r="N234" s="68"/>
      <c r="O234" s="68"/>
      <c r="P234" s="469"/>
      <c r="Q234" s="412"/>
      <c r="R234" s="80"/>
      <c r="S234" s="80"/>
      <c r="T234" s="68">
        <v>15</v>
      </c>
      <c r="U234" s="68"/>
      <c r="V234" s="68"/>
      <c r="W234" s="96"/>
      <c r="X234" s="80"/>
      <c r="Y234" s="80"/>
      <c r="Z234" s="80"/>
      <c r="AA234" s="154">
        <v>12</v>
      </c>
      <c r="AB234" s="154"/>
      <c r="AC234" s="154"/>
      <c r="AD234" s="68"/>
      <c r="AE234" s="68" t="s">
        <v>253</v>
      </c>
      <c r="AF234" s="89">
        <v>15</v>
      </c>
      <c r="AG234" s="90"/>
      <c r="AO234" s="153"/>
      <c r="AP234" s="1"/>
      <c r="AU234" s="504"/>
      <c r="AZ234"/>
      <c r="BA234" s="1"/>
      <c r="BB234"/>
    </row>
    <row r="235" spans="2:54" ht="15" x14ac:dyDescent="0.25">
      <c r="B235" s="289">
        <v>3</v>
      </c>
      <c r="C235" s="46">
        <v>2</v>
      </c>
      <c r="D235" s="46" t="s">
        <v>98</v>
      </c>
      <c r="E235" s="206" t="s">
        <v>241</v>
      </c>
      <c r="F235" s="206" t="s">
        <v>241</v>
      </c>
      <c r="G235" s="87">
        <v>1</v>
      </c>
      <c r="H235" s="87">
        <v>0</v>
      </c>
      <c r="I235" s="96">
        <v>1</v>
      </c>
      <c r="J235" s="80">
        <v>1</v>
      </c>
      <c r="K235" s="80">
        <v>1</v>
      </c>
      <c r="L235" s="80"/>
      <c r="M235" s="68">
        <v>0</v>
      </c>
      <c r="N235" s="68"/>
      <c r="O235" s="68"/>
      <c r="P235" s="469"/>
      <c r="Q235" s="412"/>
      <c r="R235" s="80"/>
      <c r="S235" s="80"/>
      <c r="T235" s="68">
        <v>5</v>
      </c>
      <c r="U235" s="68"/>
      <c r="V235" s="68"/>
      <c r="W235" s="96"/>
      <c r="X235" s="80"/>
      <c r="Y235" s="80"/>
      <c r="Z235" s="80"/>
      <c r="AA235" s="154">
        <v>0</v>
      </c>
      <c r="AB235" s="154"/>
      <c r="AC235" s="154"/>
      <c r="AD235" s="68"/>
      <c r="AE235" s="68" t="s">
        <v>252</v>
      </c>
      <c r="AF235" s="89">
        <v>5</v>
      </c>
      <c r="AG235" s="90"/>
      <c r="AO235" s="153"/>
      <c r="AP235" s="1"/>
      <c r="AZ235"/>
      <c r="BA235" s="1"/>
      <c r="BB235"/>
    </row>
    <row r="236" spans="2:54" x14ac:dyDescent="0.2">
      <c r="D236" s="1">
        <v>19</v>
      </c>
      <c r="E236" s="579">
        <f>SUM(E212:E232)/D236</f>
        <v>1.9473684210526316</v>
      </c>
      <c r="F236" s="579">
        <f>SUM(F212:F232)/D236</f>
        <v>1.368421052631579</v>
      </c>
      <c r="M236" s="540"/>
      <c r="N236" s="540"/>
      <c r="O236" s="540"/>
    </row>
    <row r="237" spans="2:54" ht="18" x14ac:dyDescent="0.25">
      <c r="B237" s="560" t="s">
        <v>285</v>
      </c>
      <c r="M237" s="540"/>
      <c r="N237" s="540"/>
      <c r="O237" s="540"/>
    </row>
    <row r="238" spans="2:54" ht="15" x14ac:dyDescent="0.25">
      <c r="B238" s="135"/>
      <c r="C238" s="3"/>
      <c r="D238" s="3" t="s">
        <v>251</v>
      </c>
      <c r="E238" s="7" t="s">
        <v>238</v>
      </c>
      <c r="F238" s="7" t="s">
        <v>238</v>
      </c>
      <c r="G238" s="9" t="s">
        <v>95</v>
      </c>
      <c r="H238" s="520"/>
      <c r="I238" s="583"/>
      <c r="J238" s="236"/>
      <c r="K238" s="259" t="s">
        <v>299</v>
      </c>
      <c r="L238" s="280"/>
      <c r="M238" s="539"/>
      <c r="N238" s="539" t="s">
        <v>248</v>
      </c>
      <c r="O238" s="539"/>
      <c r="P238" s="568"/>
      <c r="Q238" s="461"/>
      <c r="R238" s="474" t="s">
        <v>276</v>
      </c>
      <c r="S238" s="463"/>
      <c r="T238" s="569"/>
      <c r="U238" s="569" t="s">
        <v>278</v>
      </c>
      <c r="V238" s="569"/>
      <c r="W238" s="568" t="s">
        <v>308</v>
      </c>
      <c r="X238" s="473"/>
      <c r="Y238" s="462" t="s">
        <v>307</v>
      </c>
      <c r="Z238" s="463"/>
      <c r="AA238" s="600" t="s">
        <v>309</v>
      </c>
      <c r="AB238" s="601"/>
      <c r="AC238" s="601"/>
      <c r="AD238" s="147" t="s">
        <v>243</v>
      </c>
      <c r="AE238" s="148" t="s">
        <v>243</v>
      </c>
      <c r="AF238" s="7" t="s">
        <v>288</v>
      </c>
      <c r="AG238" s="8"/>
    </row>
    <row r="239" spans="2:54" ht="26.25" x14ac:dyDescent="0.25">
      <c r="B239" s="287" t="s">
        <v>99</v>
      </c>
      <c r="C239" s="4" t="s">
        <v>5</v>
      </c>
      <c r="D239" s="4"/>
      <c r="E239" s="194" t="s">
        <v>239</v>
      </c>
      <c r="F239" s="194" t="s">
        <v>240</v>
      </c>
      <c r="G239" s="151" t="s">
        <v>279</v>
      </c>
      <c r="H239" s="521" t="s">
        <v>249</v>
      </c>
      <c r="I239" s="584" t="s">
        <v>250</v>
      </c>
      <c r="J239" s="542" t="s">
        <v>245</v>
      </c>
      <c r="K239" s="542" t="s">
        <v>243</v>
      </c>
      <c r="L239" s="541" t="s">
        <v>244</v>
      </c>
      <c r="M239" s="12" t="s">
        <v>242</v>
      </c>
      <c r="N239" s="12" t="s">
        <v>243</v>
      </c>
      <c r="O239" s="12" t="s">
        <v>244</v>
      </c>
      <c r="P239" s="465" t="s">
        <v>250</v>
      </c>
      <c r="Q239" s="464" t="s">
        <v>245</v>
      </c>
      <c r="R239" s="465" t="s">
        <v>243</v>
      </c>
      <c r="S239" s="466" t="s">
        <v>244</v>
      </c>
      <c r="T239" s="570" t="s">
        <v>249</v>
      </c>
      <c r="U239" s="570" t="s">
        <v>243</v>
      </c>
      <c r="V239" s="570" t="s">
        <v>244</v>
      </c>
      <c r="W239" s="465" t="s">
        <v>250</v>
      </c>
      <c r="X239" s="465" t="s">
        <v>245</v>
      </c>
      <c r="Y239" s="465" t="s">
        <v>243</v>
      </c>
      <c r="Z239" s="466" t="s">
        <v>244</v>
      </c>
      <c r="AA239" s="602" t="s">
        <v>310</v>
      </c>
      <c r="AB239" s="602" t="s">
        <v>243</v>
      </c>
      <c r="AC239" s="602" t="s">
        <v>244</v>
      </c>
      <c r="AD239" s="194" t="s">
        <v>101</v>
      </c>
      <c r="AE239" s="194" t="s">
        <v>102</v>
      </c>
      <c r="AF239" s="10" t="s">
        <v>9</v>
      </c>
      <c r="AG239" s="11" t="s">
        <v>10</v>
      </c>
    </row>
    <row r="240" spans="2:54" ht="15" x14ac:dyDescent="0.25">
      <c r="B240" s="288">
        <v>1</v>
      </c>
      <c r="C240" s="39">
        <v>1</v>
      </c>
      <c r="D240" s="39" t="s">
        <v>289</v>
      </c>
      <c r="E240" s="195">
        <v>3</v>
      </c>
      <c r="F240" s="195">
        <v>0</v>
      </c>
      <c r="G240" s="511" t="s">
        <v>241</v>
      </c>
      <c r="H240" s="121"/>
      <c r="I240" s="456"/>
      <c r="J240" s="442"/>
      <c r="K240" s="442"/>
      <c r="L240" s="442"/>
      <c r="M240" s="145">
        <v>18</v>
      </c>
      <c r="N240" s="145">
        <v>1</v>
      </c>
      <c r="O240" s="145">
        <v>1</v>
      </c>
      <c r="P240" s="456">
        <v>5</v>
      </c>
      <c r="Q240" s="442">
        <v>0</v>
      </c>
      <c r="R240" s="442">
        <v>1</v>
      </c>
      <c r="S240" s="442"/>
      <c r="T240" s="145">
        <v>10</v>
      </c>
      <c r="U240" s="145">
        <v>1</v>
      </c>
      <c r="V240" s="145"/>
      <c r="W240" s="456"/>
      <c r="X240" s="442"/>
      <c r="Y240" s="442"/>
      <c r="Z240" s="442"/>
      <c r="AA240" s="145">
        <v>10</v>
      </c>
      <c r="AB240" s="145">
        <v>1</v>
      </c>
      <c r="AC240" s="615"/>
      <c r="AD240" s="145"/>
      <c r="AE240" s="145" t="s">
        <v>286</v>
      </c>
      <c r="AF240" s="122">
        <v>1</v>
      </c>
      <c r="AG240" s="123">
        <v>1</v>
      </c>
    </row>
    <row r="241" spans="2:47" ht="15" x14ac:dyDescent="0.25">
      <c r="B241" s="301"/>
      <c r="C241" s="128"/>
      <c r="D241" s="128" t="s">
        <v>290</v>
      </c>
      <c r="E241" s="202">
        <v>3</v>
      </c>
      <c r="F241" s="202">
        <v>0</v>
      </c>
      <c r="G241" s="512" t="s">
        <v>241</v>
      </c>
      <c r="H241" s="129"/>
      <c r="I241" s="457"/>
      <c r="J241" s="190"/>
      <c r="K241" s="190"/>
      <c r="L241" s="190"/>
      <c r="M241" s="146">
        <v>18</v>
      </c>
      <c r="N241" s="146">
        <v>1</v>
      </c>
      <c r="O241" s="146">
        <v>3</v>
      </c>
      <c r="P241" s="457">
        <v>5</v>
      </c>
      <c r="Q241" s="190">
        <v>0</v>
      </c>
      <c r="R241" s="190">
        <v>1</v>
      </c>
      <c r="S241" s="190"/>
      <c r="T241" s="146">
        <v>10</v>
      </c>
      <c r="U241" s="146">
        <v>1</v>
      </c>
      <c r="V241" s="146"/>
      <c r="W241" s="457"/>
      <c r="X241" s="190"/>
      <c r="Y241" s="190"/>
      <c r="Z241" s="190"/>
      <c r="AA241" s="146">
        <v>10</v>
      </c>
      <c r="AB241" s="146">
        <v>1</v>
      </c>
      <c r="AC241" s="616"/>
      <c r="AD241" s="146"/>
      <c r="AE241" s="146" t="s">
        <v>286</v>
      </c>
      <c r="AF241" s="130">
        <v>1</v>
      </c>
      <c r="AG241" s="131">
        <v>1</v>
      </c>
    </row>
    <row r="242" spans="2:47" ht="15" x14ac:dyDescent="0.25">
      <c r="B242" s="301"/>
      <c r="C242" s="128"/>
      <c r="D242" s="128" t="s">
        <v>291</v>
      </c>
      <c r="E242" s="202">
        <v>3</v>
      </c>
      <c r="F242" s="202">
        <v>0</v>
      </c>
      <c r="G242" s="512" t="s">
        <v>241</v>
      </c>
      <c r="H242" s="129"/>
      <c r="I242" s="457"/>
      <c r="J242" s="190"/>
      <c r="K242" s="190"/>
      <c r="L242" s="190"/>
      <c r="M242" s="146">
        <v>18</v>
      </c>
      <c r="N242" s="146">
        <v>1</v>
      </c>
      <c r="O242" s="146">
        <v>2</v>
      </c>
      <c r="P242" s="457">
        <v>5</v>
      </c>
      <c r="Q242" s="190">
        <v>0</v>
      </c>
      <c r="R242" s="190">
        <v>1</v>
      </c>
      <c r="S242" s="190"/>
      <c r="T242" s="146">
        <v>10</v>
      </c>
      <c r="U242" s="146">
        <v>1</v>
      </c>
      <c r="V242" s="146"/>
      <c r="W242" s="457"/>
      <c r="X242" s="190"/>
      <c r="Y242" s="190"/>
      <c r="Z242" s="190"/>
      <c r="AA242" s="146">
        <v>10</v>
      </c>
      <c r="AB242" s="146">
        <v>1</v>
      </c>
      <c r="AC242" s="616"/>
      <c r="AD242" s="146"/>
      <c r="AE242" s="146" t="s">
        <v>286</v>
      </c>
      <c r="AF242" s="130">
        <v>1</v>
      </c>
      <c r="AG242" s="131">
        <v>1</v>
      </c>
    </row>
    <row r="243" spans="2:47" ht="15" x14ac:dyDescent="0.25">
      <c r="B243" s="301"/>
      <c r="C243" s="128"/>
      <c r="D243" s="128" t="s">
        <v>292</v>
      </c>
      <c r="E243" s="202">
        <v>3</v>
      </c>
      <c r="F243" s="202">
        <v>0</v>
      </c>
      <c r="G243" s="512" t="s">
        <v>241</v>
      </c>
      <c r="H243" s="129"/>
      <c r="I243" s="457"/>
      <c r="J243" s="190"/>
      <c r="K243" s="190"/>
      <c r="L243" s="190"/>
      <c r="M243" s="146">
        <v>18</v>
      </c>
      <c r="N243" s="146">
        <v>1</v>
      </c>
      <c r="O243" s="146">
        <v>2</v>
      </c>
      <c r="P243" s="457">
        <v>5</v>
      </c>
      <c r="Q243" s="190">
        <v>0</v>
      </c>
      <c r="R243" s="190">
        <v>1</v>
      </c>
      <c r="S243" s="190"/>
      <c r="T243" s="146">
        <v>10</v>
      </c>
      <c r="U243" s="146">
        <v>1</v>
      </c>
      <c r="V243" s="146"/>
      <c r="W243" s="457"/>
      <c r="X243" s="190"/>
      <c r="Y243" s="190"/>
      <c r="Z243" s="190"/>
      <c r="AA243" s="146">
        <v>10</v>
      </c>
      <c r="AB243" s="146">
        <v>1</v>
      </c>
      <c r="AC243" s="616"/>
      <c r="AD243" s="146"/>
      <c r="AE243" s="146" t="s">
        <v>286</v>
      </c>
      <c r="AF243" s="130">
        <v>1</v>
      </c>
      <c r="AG243" s="131">
        <v>1</v>
      </c>
    </row>
    <row r="244" spans="2:47" ht="15" x14ac:dyDescent="0.25">
      <c r="B244" s="301"/>
      <c r="C244" s="128"/>
      <c r="D244" s="128" t="s">
        <v>293</v>
      </c>
      <c r="E244" s="202">
        <v>3</v>
      </c>
      <c r="F244" s="202">
        <v>0</v>
      </c>
      <c r="G244" s="512" t="s">
        <v>241</v>
      </c>
      <c r="H244" s="129"/>
      <c r="I244" s="457"/>
      <c r="J244" s="190"/>
      <c r="K244" s="190"/>
      <c r="L244" s="190"/>
      <c r="M244" s="146">
        <v>18</v>
      </c>
      <c r="N244" s="146">
        <v>1</v>
      </c>
      <c r="O244" s="146">
        <v>2</v>
      </c>
      <c r="P244" s="457">
        <v>5</v>
      </c>
      <c r="Q244" s="190">
        <v>0</v>
      </c>
      <c r="R244" s="190">
        <v>1</v>
      </c>
      <c r="S244" s="190"/>
      <c r="T244" s="146">
        <v>10</v>
      </c>
      <c r="U244" s="146">
        <v>1</v>
      </c>
      <c r="V244" s="146"/>
      <c r="W244" s="457"/>
      <c r="X244" s="190"/>
      <c r="Y244" s="190"/>
      <c r="Z244" s="190"/>
      <c r="AA244" s="146">
        <v>10</v>
      </c>
      <c r="AB244" s="146">
        <v>1</v>
      </c>
      <c r="AC244" s="616"/>
      <c r="AD244" s="146"/>
      <c r="AE244" s="146" t="s">
        <v>286</v>
      </c>
      <c r="AF244" s="130">
        <v>1</v>
      </c>
      <c r="AG244" s="131">
        <v>1</v>
      </c>
    </row>
    <row r="245" spans="2:47" ht="15" x14ac:dyDescent="0.25">
      <c r="B245" s="301"/>
      <c r="C245" s="128"/>
      <c r="D245" s="128" t="s">
        <v>294</v>
      </c>
      <c r="E245" s="202">
        <v>3</v>
      </c>
      <c r="F245" s="202">
        <v>0</v>
      </c>
      <c r="G245" s="512" t="s">
        <v>241</v>
      </c>
      <c r="H245" s="129"/>
      <c r="I245" s="457"/>
      <c r="J245" s="190"/>
      <c r="K245" s="190"/>
      <c r="L245" s="190"/>
      <c r="M245" s="146">
        <v>18</v>
      </c>
      <c r="N245" s="146">
        <v>1</v>
      </c>
      <c r="O245" s="146">
        <v>1</v>
      </c>
      <c r="P245" s="457">
        <v>5</v>
      </c>
      <c r="Q245" s="190">
        <v>0</v>
      </c>
      <c r="R245" s="190">
        <v>1</v>
      </c>
      <c r="S245" s="190"/>
      <c r="T245" s="146">
        <v>10</v>
      </c>
      <c r="U245" s="146">
        <v>1</v>
      </c>
      <c r="V245" s="146"/>
      <c r="W245" s="457"/>
      <c r="X245" s="190"/>
      <c r="Y245" s="190"/>
      <c r="Z245" s="190"/>
      <c r="AA245" s="146">
        <v>10</v>
      </c>
      <c r="AB245" s="146">
        <v>1</v>
      </c>
      <c r="AC245" s="616"/>
      <c r="AD245" s="146"/>
      <c r="AE245" s="146" t="s">
        <v>286</v>
      </c>
      <c r="AF245" s="130">
        <v>1</v>
      </c>
      <c r="AG245" s="131">
        <v>1</v>
      </c>
    </row>
    <row r="246" spans="2:47" x14ac:dyDescent="0.2">
      <c r="B246" s="290"/>
      <c r="C246" s="52"/>
      <c r="D246" s="53"/>
      <c r="E246" s="196"/>
      <c r="F246" s="196"/>
      <c r="G246" s="512"/>
      <c r="H246" s="124"/>
      <c r="I246" s="458"/>
      <c r="J246" s="443"/>
      <c r="K246" s="443"/>
      <c r="L246" s="443"/>
      <c r="M246" s="124"/>
      <c r="N246" s="124"/>
      <c r="O246" s="124"/>
      <c r="P246" s="458"/>
      <c r="Q246" s="443"/>
      <c r="R246" s="443"/>
      <c r="S246" s="443"/>
      <c r="T246" s="124"/>
      <c r="U246" s="124"/>
      <c r="V246" s="124"/>
      <c r="W246" s="458"/>
      <c r="X246" s="443"/>
      <c r="Y246" s="443"/>
      <c r="Z246" s="443"/>
      <c r="AA246" s="124"/>
      <c r="AB246" s="124"/>
      <c r="AC246" s="617"/>
      <c r="AD246" s="306"/>
      <c r="AE246" s="306"/>
      <c r="AF246" s="125"/>
      <c r="AG246" s="125"/>
    </row>
    <row r="247" spans="2:47" ht="15" x14ac:dyDescent="0.25">
      <c r="B247" s="291">
        <v>2</v>
      </c>
      <c r="C247" s="56">
        <v>2</v>
      </c>
      <c r="D247" s="56" t="s">
        <v>295</v>
      </c>
      <c r="E247" s="76">
        <v>3</v>
      </c>
      <c r="F247" s="76">
        <v>0</v>
      </c>
      <c r="G247" s="512" t="s">
        <v>241</v>
      </c>
      <c r="H247" s="95"/>
      <c r="I247" s="96"/>
      <c r="J247" s="80"/>
      <c r="K247" s="80"/>
      <c r="L247" s="80"/>
      <c r="M247" s="68">
        <v>18</v>
      </c>
      <c r="N247" s="68">
        <v>1</v>
      </c>
      <c r="O247" s="68">
        <v>2</v>
      </c>
      <c r="P247" s="96">
        <v>5</v>
      </c>
      <c r="Q247" s="80">
        <v>0</v>
      </c>
      <c r="R247" s="80">
        <v>1</v>
      </c>
      <c r="S247" s="80"/>
      <c r="T247" s="68">
        <v>10</v>
      </c>
      <c r="U247" s="68">
        <v>1</v>
      </c>
      <c r="V247" s="68"/>
      <c r="W247" s="96"/>
      <c r="X247" s="80"/>
      <c r="Y247" s="80"/>
      <c r="Z247" s="80"/>
      <c r="AA247" s="68">
        <v>10</v>
      </c>
      <c r="AB247" s="68">
        <v>1</v>
      </c>
      <c r="AC247" s="154"/>
      <c r="AD247" s="80"/>
      <c r="AE247" s="80" t="s">
        <v>287</v>
      </c>
      <c r="AF247" s="96">
        <v>1</v>
      </c>
      <c r="AG247" s="97">
        <v>1</v>
      </c>
    </row>
    <row r="248" spans="2:47" ht="15" x14ac:dyDescent="0.25">
      <c r="B248" s="291"/>
      <c r="C248" s="56"/>
      <c r="D248" s="56" t="s">
        <v>296</v>
      </c>
      <c r="E248" s="76">
        <v>3</v>
      </c>
      <c r="F248" s="76">
        <v>0</v>
      </c>
      <c r="G248" s="512" t="s">
        <v>241</v>
      </c>
      <c r="H248" s="95"/>
      <c r="I248" s="96"/>
      <c r="J248" s="80"/>
      <c r="K248" s="80"/>
      <c r="L248" s="80"/>
      <c r="M248" s="68">
        <v>18</v>
      </c>
      <c r="N248" s="68">
        <v>1</v>
      </c>
      <c r="O248" s="68">
        <v>2</v>
      </c>
      <c r="P248" s="96">
        <v>5</v>
      </c>
      <c r="Q248" s="80">
        <v>0</v>
      </c>
      <c r="R248" s="80">
        <v>1</v>
      </c>
      <c r="S248" s="80"/>
      <c r="T248" s="68">
        <v>10</v>
      </c>
      <c r="U248" s="68">
        <v>1</v>
      </c>
      <c r="V248" s="68"/>
      <c r="W248" s="96"/>
      <c r="X248" s="80"/>
      <c r="Y248" s="80"/>
      <c r="Z248" s="80"/>
      <c r="AA248" s="68">
        <v>10</v>
      </c>
      <c r="AB248" s="68">
        <v>1</v>
      </c>
      <c r="AC248" s="154"/>
      <c r="AD248" s="80"/>
      <c r="AE248" s="80" t="s">
        <v>287</v>
      </c>
      <c r="AF248" s="96">
        <v>1</v>
      </c>
      <c r="AG248" s="97">
        <v>1</v>
      </c>
    </row>
    <row r="249" spans="2:47" ht="15" x14ac:dyDescent="0.25">
      <c r="B249" s="291"/>
      <c r="C249" s="56"/>
      <c r="D249" s="56" t="s">
        <v>297</v>
      </c>
      <c r="E249" s="76">
        <v>3</v>
      </c>
      <c r="F249" s="76">
        <v>0</v>
      </c>
      <c r="G249" s="512" t="s">
        <v>241</v>
      </c>
      <c r="H249" s="95"/>
      <c r="I249" s="96"/>
      <c r="J249" s="80"/>
      <c r="K249" s="80"/>
      <c r="L249" s="80"/>
      <c r="M249" s="68">
        <v>18</v>
      </c>
      <c r="N249" s="68">
        <v>1</v>
      </c>
      <c r="O249" s="68">
        <v>2</v>
      </c>
      <c r="P249" s="96">
        <v>5</v>
      </c>
      <c r="Q249" s="80">
        <v>0</v>
      </c>
      <c r="R249" s="80">
        <v>1</v>
      </c>
      <c r="S249" s="80"/>
      <c r="T249" s="68">
        <v>10</v>
      </c>
      <c r="U249" s="68">
        <v>1</v>
      </c>
      <c r="V249" s="68"/>
      <c r="W249" s="96"/>
      <c r="X249" s="80"/>
      <c r="Y249" s="80"/>
      <c r="Z249" s="80"/>
      <c r="AA249" s="68">
        <v>10</v>
      </c>
      <c r="AB249" s="68">
        <v>1</v>
      </c>
      <c r="AC249" s="154"/>
      <c r="AD249" s="80"/>
      <c r="AE249" s="80" t="s">
        <v>287</v>
      </c>
      <c r="AF249" s="96">
        <v>1</v>
      </c>
      <c r="AG249" s="97">
        <v>1</v>
      </c>
    </row>
    <row r="250" spans="2:47" ht="15" x14ac:dyDescent="0.25">
      <c r="B250" s="289"/>
      <c r="C250" s="46"/>
      <c r="D250" s="46"/>
      <c r="E250" s="98"/>
      <c r="F250" s="98"/>
      <c r="G250" s="512"/>
      <c r="H250" s="87"/>
      <c r="I250" s="96"/>
      <c r="J250" s="80"/>
      <c r="K250" s="80"/>
      <c r="L250" s="80"/>
      <c r="M250" s="68"/>
      <c r="N250" s="68"/>
      <c r="O250" s="89"/>
      <c r="P250" s="96"/>
      <c r="Q250" s="96"/>
      <c r="R250" s="80"/>
      <c r="S250" s="80"/>
      <c r="T250" s="68"/>
      <c r="U250" s="68"/>
      <c r="V250" s="68"/>
      <c r="W250" s="96"/>
      <c r="X250" s="80"/>
      <c r="Y250" s="80"/>
      <c r="Z250" s="80"/>
      <c r="AA250" s="68"/>
      <c r="AB250" s="68"/>
      <c r="AC250" s="154"/>
      <c r="AD250" s="68"/>
      <c r="AE250" s="68"/>
      <c r="AF250" s="89"/>
      <c r="AG250" s="90"/>
    </row>
    <row r="251" spans="2:47" ht="15" x14ac:dyDescent="0.25">
      <c r="B251" s="289"/>
      <c r="C251" s="46"/>
      <c r="D251" s="46" t="s">
        <v>98</v>
      </c>
      <c r="E251" s="206" t="s">
        <v>241</v>
      </c>
      <c r="F251" s="206" t="s">
        <v>241</v>
      </c>
      <c r="G251" s="512" t="s">
        <v>241</v>
      </c>
      <c r="H251" s="87"/>
      <c r="I251" s="96"/>
      <c r="J251" s="80"/>
      <c r="K251" s="80"/>
      <c r="L251" s="80"/>
      <c r="M251" s="68">
        <v>18</v>
      </c>
      <c r="N251" s="68"/>
      <c r="O251" s="68"/>
      <c r="P251" s="96">
        <v>5</v>
      </c>
      <c r="Q251" s="80"/>
      <c r="R251" s="80"/>
      <c r="S251" s="80"/>
      <c r="T251" s="68">
        <v>10</v>
      </c>
      <c r="U251" s="68">
        <v>1</v>
      </c>
      <c r="V251" s="68"/>
      <c r="W251" s="96"/>
      <c r="X251" s="80"/>
      <c r="Y251" s="80"/>
      <c r="Z251" s="80"/>
      <c r="AA251" s="68">
        <v>10</v>
      </c>
      <c r="AB251" s="68">
        <v>1</v>
      </c>
      <c r="AC251" s="154"/>
      <c r="AD251" s="68"/>
      <c r="AE251" s="80" t="s">
        <v>287</v>
      </c>
      <c r="AF251" s="89">
        <v>10</v>
      </c>
      <c r="AG251" s="90"/>
      <c r="AU251" s="478"/>
    </row>
  </sheetData>
  <phoneticPr fontId="2" type="noConversion"/>
  <pageMargins left="0.39370078740157483" right="0" top="0.39370078740157483" bottom="0.39370078740157483" header="0.31496062992125984" footer="0.31496062992125984"/>
  <pageSetup paperSize="8" scale="48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31"/>
  <sheetViews>
    <sheetView workbookViewId="0">
      <pane ySplit="4" topLeftCell="A29" activePane="bottomLeft" state="frozen"/>
      <selection pane="bottomLeft" activeCell="B1" sqref="B1"/>
    </sheetView>
  </sheetViews>
  <sheetFormatPr defaultColWidth="11.42578125" defaultRowHeight="12.75" x14ac:dyDescent="0.2"/>
  <cols>
    <col min="1" max="1" width="3.5703125" customWidth="1"/>
    <col min="2" max="2" width="6.85546875" customWidth="1"/>
    <col min="3" max="3" width="6.28515625" customWidth="1"/>
    <col min="4" max="4" width="11.28515625" customWidth="1"/>
    <col min="5" max="6" width="9" customWidth="1"/>
    <col min="7" max="7" width="7.140625" customWidth="1"/>
    <col min="8" max="8" width="9.140625" customWidth="1"/>
    <col min="9" max="9" width="9.5703125" customWidth="1"/>
    <col min="10" max="10" width="8" customWidth="1"/>
    <col min="11" max="11" width="8.140625" customWidth="1"/>
    <col min="12" max="12" width="7" customWidth="1"/>
    <col min="13" max="13" width="8.140625" customWidth="1"/>
    <col min="14" max="14" width="6.7109375" customWidth="1"/>
    <col min="15" max="15" width="8.42578125" customWidth="1"/>
    <col min="16" max="19" width="7.42578125" customWidth="1"/>
    <col min="22" max="36" width="7.28515625" customWidth="1"/>
  </cols>
  <sheetData>
    <row r="1" spans="1:44" ht="27.75" customHeight="1" x14ac:dyDescent="0.25">
      <c r="A1" s="6"/>
      <c r="B1" s="370" t="s">
        <v>300</v>
      </c>
      <c r="C1" s="2"/>
      <c r="D1" s="2"/>
      <c r="E1" s="193"/>
      <c r="F1" s="193"/>
      <c r="G1" s="193"/>
      <c r="H1" s="2"/>
      <c r="I1" s="258"/>
      <c r="J1" s="235"/>
      <c r="K1" s="258"/>
      <c r="L1" s="258"/>
      <c r="M1" s="282"/>
      <c r="N1" s="282"/>
      <c r="O1" s="282"/>
      <c r="P1" s="431"/>
      <c r="Q1" s="431"/>
      <c r="R1" s="445"/>
      <c r="S1" s="445"/>
      <c r="T1" s="406" t="s">
        <v>301</v>
      </c>
      <c r="U1" s="305"/>
      <c r="V1" s="1"/>
      <c r="W1" s="1"/>
      <c r="X1" s="1"/>
      <c r="Y1" s="1"/>
      <c r="Z1" s="1"/>
      <c r="AA1" s="1"/>
      <c r="AB1" s="1"/>
      <c r="AC1" s="1"/>
      <c r="AD1" s="1"/>
      <c r="AE1" s="160"/>
      <c r="AF1" s="161"/>
      <c r="AG1" s="5"/>
      <c r="AH1" s="5"/>
      <c r="AI1" s="5"/>
      <c r="AJ1" s="5"/>
      <c r="AK1" s="5"/>
      <c r="AL1" s="5"/>
      <c r="AM1" s="5"/>
      <c r="AN1" s="5"/>
      <c r="AO1" s="5"/>
      <c r="AP1" s="5"/>
      <c r="AQ1" s="26"/>
      <c r="AR1" s="5"/>
    </row>
    <row r="2" spans="1:44" ht="18" customHeight="1" x14ac:dyDescent="0.25">
      <c r="A2" s="6"/>
      <c r="B2" s="136" t="s">
        <v>100</v>
      </c>
      <c r="C2" s="2"/>
      <c r="D2" s="2"/>
      <c r="E2" s="193"/>
      <c r="F2" s="193"/>
      <c r="G2" s="193"/>
      <c r="H2" s="2"/>
      <c r="I2" s="282"/>
      <c r="J2" s="252"/>
      <c r="K2" s="417"/>
      <c r="L2" s="258"/>
      <c r="M2" s="282"/>
      <c r="N2" s="282"/>
      <c r="O2" s="282"/>
      <c r="P2" s="431"/>
      <c r="Q2" s="431"/>
      <c r="R2" s="522" t="s">
        <v>302</v>
      </c>
      <c r="S2" s="445"/>
      <c r="T2" s="305"/>
      <c r="U2" s="303"/>
      <c r="V2" s="1"/>
      <c r="W2" s="1"/>
      <c r="X2" s="1"/>
      <c r="Y2" s="1"/>
      <c r="Z2" s="1"/>
      <c r="AA2" s="1"/>
      <c r="AB2" s="1"/>
      <c r="AC2" s="1"/>
      <c r="AD2" s="1"/>
      <c r="AE2" s="1"/>
      <c r="AF2" s="150"/>
      <c r="AG2" s="5"/>
      <c r="AH2" s="5"/>
      <c r="AI2" s="5"/>
      <c r="AJ2" s="5"/>
      <c r="AK2" s="5"/>
      <c r="AL2" s="5"/>
      <c r="AM2" s="5"/>
      <c r="AN2" s="5"/>
      <c r="AO2" s="5"/>
      <c r="AP2" s="5"/>
      <c r="AQ2" s="26"/>
      <c r="AR2" s="5"/>
    </row>
    <row r="3" spans="1:44" ht="15.95" customHeight="1" x14ac:dyDescent="0.25">
      <c r="B3" s="135"/>
      <c r="C3" s="3"/>
      <c r="D3" s="3" t="s">
        <v>251</v>
      </c>
      <c r="E3" s="7" t="s">
        <v>238</v>
      </c>
      <c r="F3" s="7" t="s">
        <v>238</v>
      </c>
      <c r="G3" s="9" t="s">
        <v>95</v>
      </c>
      <c r="H3" s="257" t="s">
        <v>246</v>
      </c>
      <c r="I3" s="418" t="s">
        <v>246</v>
      </c>
      <c r="J3" s="415"/>
      <c r="K3" s="414" t="s">
        <v>247</v>
      </c>
      <c r="L3" s="416"/>
      <c r="M3" s="378"/>
      <c r="N3" s="378" t="s">
        <v>262</v>
      </c>
      <c r="O3" s="378"/>
      <c r="P3" s="460"/>
      <c r="Q3" s="461"/>
      <c r="R3" s="462" t="s">
        <v>276</v>
      </c>
      <c r="S3" s="463"/>
      <c r="T3" s="147" t="s">
        <v>243</v>
      </c>
      <c r="U3" s="148" t="s">
        <v>243</v>
      </c>
      <c r="V3" s="7" t="s">
        <v>8</v>
      </c>
      <c r="W3" s="8"/>
      <c r="X3" s="7" t="s">
        <v>3</v>
      </c>
      <c r="Y3" s="8"/>
      <c r="Z3" s="7" t="s">
        <v>0</v>
      </c>
      <c r="AA3" s="8"/>
      <c r="AB3" s="7" t="s">
        <v>1</v>
      </c>
      <c r="AC3" s="8"/>
      <c r="AD3" s="7" t="s">
        <v>2</v>
      </c>
      <c r="AE3" s="8"/>
      <c r="AF3" s="137"/>
      <c r="AG3" s="17"/>
      <c r="AH3" s="17"/>
      <c r="AI3" s="17"/>
      <c r="AJ3" s="17"/>
      <c r="AK3" s="17"/>
      <c r="AL3" s="17"/>
      <c r="AM3" s="17"/>
      <c r="AN3" s="17"/>
      <c r="AO3" s="17"/>
      <c r="AP3" s="27"/>
      <c r="AQ3" s="22"/>
    </row>
    <row r="4" spans="1:44" ht="15.95" customHeight="1" x14ac:dyDescent="0.25">
      <c r="B4" s="287" t="s">
        <v>99</v>
      </c>
      <c r="C4" s="4" t="s">
        <v>5</v>
      </c>
      <c r="D4" s="4"/>
      <c r="E4" s="194" t="s">
        <v>239</v>
      </c>
      <c r="F4" s="194" t="s">
        <v>240</v>
      </c>
      <c r="G4" s="151" t="s">
        <v>167</v>
      </c>
      <c r="H4" s="234" t="s">
        <v>249</v>
      </c>
      <c r="I4" s="419" t="s">
        <v>250</v>
      </c>
      <c r="J4" s="237" t="s">
        <v>245</v>
      </c>
      <c r="K4" s="260" t="s">
        <v>243</v>
      </c>
      <c r="L4" s="281" t="s">
        <v>244</v>
      </c>
      <c r="M4" s="379" t="s">
        <v>249</v>
      </c>
      <c r="N4" s="379" t="s">
        <v>243</v>
      </c>
      <c r="O4" s="379" t="s">
        <v>244</v>
      </c>
      <c r="P4" s="464" t="s">
        <v>250</v>
      </c>
      <c r="Q4" s="464" t="s">
        <v>245</v>
      </c>
      <c r="R4" s="465" t="s">
        <v>243</v>
      </c>
      <c r="S4" s="466" t="s">
        <v>244</v>
      </c>
      <c r="T4" s="194" t="s">
        <v>101</v>
      </c>
      <c r="U4" s="194" t="s">
        <v>102</v>
      </c>
      <c r="V4" s="10" t="s">
        <v>9</v>
      </c>
      <c r="W4" s="11" t="s">
        <v>10</v>
      </c>
      <c r="X4" s="12" t="s">
        <v>6</v>
      </c>
      <c r="Y4" s="13" t="s">
        <v>7</v>
      </c>
      <c r="Z4" s="12" t="s">
        <v>6</v>
      </c>
      <c r="AA4" s="13" t="s">
        <v>7</v>
      </c>
      <c r="AB4" s="12" t="s">
        <v>6</v>
      </c>
      <c r="AC4" s="13" t="s">
        <v>7</v>
      </c>
      <c r="AD4" s="12" t="s">
        <v>6</v>
      </c>
      <c r="AE4" s="13" t="s">
        <v>7</v>
      </c>
      <c r="AF4" s="137"/>
      <c r="AG4" s="18"/>
      <c r="AH4" s="18"/>
      <c r="AI4" s="18"/>
      <c r="AJ4" s="18"/>
      <c r="AK4" s="18"/>
      <c r="AL4" s="18"/>
      <c r="AM4" s="18"/>
      <c r="AN4" s="18"/>
      <c r="AO4" s="18"/>
      <c r="AP4" s="27"/>
      <c r="AQ4" s="22"/>
    </row>
    <row r="5" spans="1:44" ht="15.95" customHeight="1" x14ac:dyDescent="0.25">
      <c r="B5" s="288">
        <v>1</v>
      </c>
      <c r="C5" s="39">
        <v>1</v>
      </c>
      <c r="D5" s="39" t="s">
        <v>13</v>
      </c>
      <c r="E5" s="195">
        <v>4</v>
      </c>
      <c r="F5" s="195">
        <v>0</v>
      </c>
      <c r="G5" s="121"/>
      <c r="H5" s="169">
        <v>280</v>
      </c>
      <c r="I5" s="408">
        <v>264</v>
      </c>
      <c r="J5" s="238">
        <v>45</v>
      </c>
      <c r="K5" s="408">
        <v>5</v>
      </c>
      <c r="L5" s="408">
        <v>0</v>
      </c>
      <c r="M5" s="380">
        <v>280</v>
      </c>
      <c r="N5" s="380">
        <v>5</v>
      </c>
      <c r="O5" s="380">
        <v>0</v>
      </c>
      <c r="P5" s="432">
        <v>246</v>
      </c>
      <c r="Q5" s="432">
        <v>17</v>
      </c>
      <c r="R5" s="446">
        <v>5</v>
      </c>
      <c r="S5" s="446">
        <v>0</v>
      </c>
      <c r="T5" s="138" t="s">
        <v>103</v>
      </c>
      <c r="U5" s="40" t="s">
        <v>104</v>
      </c>
      <c r="V5" s="41">
        <f t="shared" ref="V5:W9" si="0">X5+Z5+AB5+AD5</f>
        <v>5</v>
      </c>
      <c r="W5" s="49">
        <f t="shared" si="0"/>
        <v>0</v>
      </c>
      <c r="X5" s="43">
        <v>2</v>
      </c>
      <c r="Y5" s="44">
        <v>0</v>
      </c>
      <c r="Z5" s="43">
        <v>1</v>
      </c>
      <c r="AA5" s="44">
        <v>0</v>
      </c>
      <c r="AB5" s="43">
        <v>1</v>
      </c>
      <c r="AC5" s="44">
        <v>0</v>
      </c>
      <c r="AD5" s="43">
        <v>1</v>
      </c>
      <c r="AE5" s="44">
        <v>0</v>
      </c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27"/>
      <c r="AQ5" s="22"/>
    </row>
    <row r="6" spans="1:44" ht="15.95" customHeight="1" x14ac:dyDescent="0.25">
      <c r="B6" s="289"/>
      <c r="C6" s="46"/>
      <c r="D6" s="46" t="s">
        <v>15</v>
      </c>
      <c r="E6" s="98">
        <v>3.5</v>
      </c>
      <c r="F6" s="98">
        <v>0.5</v>
      </c>
      <c r="G6" s="87"/>
      <c r="H6" s="170">
        <v>260</v>
      </c>
      <c r="I6" s="409">
        <v>240</v>
      </c>
      <c r="J6" s="239">
        <v>23</v>
      </c>
      <c r="K6" s="409">
        <v>5</v>
      </c>
      <c r="L6" s="409">
        <v>14</v>
      </c>
      <c r="M6" s="381">
        <v>260</v>
      </c>
      <c r="N6" s="381">
        <v>5</v>
      </c>
      <c r="O6" s="381">
        <v>13</v>
      </c>
      <c r="P6" s="140">
        <v>260</v>
      </c>
      <c r="Q6" s="140">
        <v>35</v>
      </c>
      <c r="R6" s="57">
        <v>5</v>
      </c>
      <c r="S6" s="57">
        <v>13</v>
      </c>
      <c r="T6" s="139" t="s">
        <v>103</v>
      </c>
      <c r="U6" s="47" t="s">
        <v>104</v>
      </c>
      <c r="V6" s="48">
        <f t="shared" si="0"/>
        <v>5</v>
      </c>
      <c r="W6" s="49">
        <f t="shared" si="0"/>
        <v>13</v>
      </c>
      <c r="X6" s="50">
        <v>2</v>
      </c>
      <c r="Y6" s="51">
        <v>5</v>
      </c>
      <c r="Z6" s="50">
        <v>1</v>
      </c>
      <c r="AA6" s="51">
        <v>3</v>
      </c>
      <c r="AB6" s="50">
        <v>1</v>
      </c>
      <c r="AC6" s="51">
        <v>3</v>
      </c>
      <c r="AD6" s="50">
        <v>1</v>
      </c>
      <c r="AE6" s="51">
        <v>2</v>
      </c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27"/>
      <c r="AQ6" s="22"/>
    </row>
    <row r="7" spans="1:44" ht="15.95" customHeight="1" x14ac:dyDescent="0.25">
      <c r="B7" s="289"/>
      <c r="C7" s="46"/>
      <c r="D7" s="46" t="s">
        <v>14</v>
      </c>
      <c r="E7" s="98">
        <v>2</v>
      </c>
      <c r="F7" s="98">
        <v>2</v>
      </c>
      <c r="G7" s="87"/>
      <c r="H7" s="170">
        <v>260</v>
      </c>
      <c r="I7" s="409">
        <v>251</v>
      </c>
      <c r="J7" s="239">
        <v>31</v>
      </c>
      <c r="K7" s="409">
        <v>5</v>
      </c>
      <c r="L7" s="409">
        <v>13</v>
      </c>
      <c r="M7" s="381">
        <v>280</v>
      </c>
      <c r="N7" s="381">
        <v>5</v>
      </c>
      <c r="O7" s="381">
        <v>14</v>
      </c>
      <c r="P7" s="140">
        <v>259</v>
      </c>
      <c r="Q7" s="140">
        <v>33</v>
      </c>
      <c r="R7" s="57">
        <v>5</v>
      </c>
      <c r="S7" s="57">
        <v>14</v>
      </c>
      <c r="T7" s="139" t="s">
        <v>103</v>
      </c>
      <c r="U7" s="47" t="s">
        <v>104</v>
      </c>
      <c r="V7" s="48">
        <f t="shared" si="0"/>
        <v>5</v>
      </c>
      <c r="W7" s="49">
        <f t="shared" si="0"/>
        <v>14</v>
      </c>
      <c r="X7" s="50">
        <v>2</v>
      </c>
      <c r="Y7" s="51">
        <v>5</v>
      </c>
      <c r="Z7" s="50">
        <v>1</v>
      </c>
      <c r="AA7" s="51">
        <v>3</v>
      </c>
      <c r="AB7" s="50">
        <v>1</v>
      </c>
      <c r="AC7" s="51">
        <v>3</v>
      </c>
      <c r="AD7" s="50">
        <v>1</v>
      </c>
      <c r="AE7" s="51">
        <v>3</v>
      </c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27"/>
      <c r="AQ7" s="22"/>
    </row>
    <row r="8" spans="1:44" ht="15.95" customHeight="1" x14ac:dyDescent="0.25">
      <c r="B8" s="289"/>
      <c r="C8" s="46"/>
      <c r="D8" s="46" t="s">
        <v>11</v>
      </c>
      <c r="E8" s="98">
        <v>3</v>
      </c>
      <c r="F8" s="98">
        <v>1</v>
      </c>
      <c r="G8" s="87"/>
      <c r="H8" s="170">
        <v>260</v>
      </c>
      <c r="I8" s="409">
        <v>239</v>
      </c>
      <c r="J8" s="239">
        <v>7</v>
      </c>
      <c r="K8" s="409">
        <v>5</v>
      </c>
      <c r="L8" s="409">
        <v>13</v>
      </c>
      <c r="M8" s="381">
        <v>260</v>
      </c>
      <c r="N8" s="381">
        <v>5</v>
      </c>
      <c r="O8" s="381">
        <v>13</v>
      </c>
      <c r="P8" s="140">
        <v>235</v>
      </c>
      <c r="Q8" s="140">
        <v>4</v>
      </c>
      <c r="R8" s="57">
        <v>5</v>
      </c>
      <c r="S8" s="57">
        <v>13</v>
      </c>
      <c r="T8" s="139" t="s">
        <v>103</v>
      </c>
      <c r="U8" s="47" t="s">
        <v>104</v>
      </c>
      <c r="V8" s="48">
        <f>X8+Z8+AB8+AD8</f>
        <v>5</v>
      </c>
      <c r="W8" s="49">
        <f t="shared" si="0"/>
        <v>13</v>
      </c>
      <c r="X8" s="50">
        <v>2</v>
      </c>
      <c r="Y8" s="51">
        <v>5</v>
      </c>
      <c r="Z8" s="50">
        <v>1</v>
      </c>
      <c r="AA8" s="51">
        <v>4</v>
      </c>
      <c r="AB8" s="50">
        <v>1</v>
      </c>
      <c r="AC8" s="51">
        <v>2</v>
      </c>
      <c r="AD8" s="50">
        <v>1</v>
      </c>
      <c r="AE8" s="51">
        <v>2</v>
      </c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27"/>
      <c r="AQ8" s="22"/>
    </row>
    <row r="9" spans="1:44" ht="15.95" customHeight="1" x14ac:dyDescent="0.25">
      <c r="B9" s="289"/>
      <c r="C9" s="46"/>
      <c r="D9" s="46" t="s">
        <v>12</v>
      </c>
      <c r="E9" s="98">
        <v>2</v>
      </c>
      <c r="F9" s="98">
        <v>2</v>
      </c>
      <c r="G9" s="87"/>
      <c r="H9" s="170">
        <v>260</v>
      </c>
      <c r="I9" s="409">
        <v>221</v>
      </c>
      <c r="J9" s="239">
        <v>21</v>
      </c>
      <c r="K9" s="409">
        <v>5</v>
      </c>
      <c r="L9" s="409">
        <v>13</v>
      </c>
      <c r="M9" s="381">
        <v>240</v>
      </c>
      <c r="N9" s="381">
        <v>5</v>
      </c>
      <c r="O9" s="381">
        <v>12</v>
      </c>
      <c r="P9" s="140">
        <v>213</v>
      </c>
      <c r="Q9" s="140">
        <v>10</v>
      </c>
      <c r="R9" s="57">
        <v>5</v>
      </c>
      <c r="S9" s="57">
        <v>12</v>
      </c>
      <c r="T9" s="139" t="s">
        <v>103</v>
      </c>
      <c r="U9" s="47" t="s">
        <v>104</v>
      </c>
      <c r="V9" s="48">
        <f>X9+Z9+AB9+AD9</f>
        <v>5</v>
      </c>
      <c r="W9" s="49">
        <f t="shared" si="0"/>
        <v>12</v>
      </c>
      <c r="X9" s="50">
        <v>2</v>
      </c>
      <c r="Y9" s="51">
        <v>5</v>
      </c>
      <c r="Z9" s="50">
        <v>1</v>
      </c>
      <c r="AA9" s="51">
        <v>4</v>
      </c>
      <c r="AB9" s="50">
        <v>1</v>
      </c>
      <c r="AC9" s="51">
        <v>2</v>
      </c>
      <c r="AD9" s="50">
        <v>1</v>
      </c>
      <c r="AE9" s="51">
        <v>1</v>
      </c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27"/>
      <c r="AQ9" s="22"/>
    </row>
    <row r="10" spans="1:44" s="16" customFormat="1" ht="15.95" customHeight="1" x14ac:dyDescent="0.2">
      <c r="B10" s="290"/>
      <c r="C10" s="52"/>
      <c r="D10" s="53"/>
      <c r="E10" s="196"/>
      <c r="F10" s="196"/>
      <c r="G10" s="162"/>
      <c r="H10" s="53"/>
      <c r="I10" s="283"/>
      <c r="J10" s="240"/>
      <c r="K10" s="283"/>
      <c r="L10" s="283"/>
      <c r="M10" s="382"/>
      <c r="N10" s="382"/>
      <c r="O10" s="382"/>
      <c r="P10" s="433"/>
      <c r="Q10" s="433"/>
      <c r="R10" s="447"/>
      <c r="S10" s="447"/>
      <c r="T10" s="304"/>
      <c r="U10" s="304"/>
      <c r="V10" s="54"/>
      <c r="W10" s="54"/>
      <c r="X10" s="53"/>
      <c r="Y10" s="53"/>
      <c r="Z10" s="53"/>
      <c r="AA10" s="53"/>
      <c r="AB10" s="53"/>
      <c r="AC10" s="53"/>
      <c r="AD10" s="53"/>
      <c r="AE10" s="319"/>
      <c r="AF10" s="28"/>
      <c r="AG10" s="28"/>
      <c r="AH10" s="28"/>
      <c r="AI10" s="28"/>
      <c r="AJ10" s="28"/>
      <c r="AK10" s="17"/>
      <c r="AL10" s="28"/>
      <c r="AM10" s="28"/>
      <c r="AN10" s="28"/>
      <c r="AO10" s="28"/>
      <c r="AP10" s="29"/>
      <c r="AQ10" s="30"/>
    </row>
    <row r="11" spans="1:44" s="32" customFormat="1" ht="15.95" customHeight="1" x14ac:dyDescent="0.25">
      <c r="B11" s="291">
        <v>1</v>
      </c>
      <c r="C11" s="56">
        <v>2</v>
      </c>
      <c r="D11" s="56" t="s">
        <v>13</v>
      </c>
      <c r="E11" s="76">
        <v>4</v>
      </c>
      <c r="F11" s="76">
        <v>0</v>
      </c>
      <c r="G11" s="87"/>
      <c r="H11" s="170">
        <v>120</v>
      </c>
      <c r="I11" s="409">
        <v>71</v>
      </c>
      <c r="J11" s="239">
        <v>65</v>
      </c>
      <c r="K11" s="409">
        <v>2</v>
      </c>
      <c r="L11" s="409">
        <v>0</v>
      </c>
      <c r="M11" s="381">
        <v>100</v>
      </c>
      <c r="N11" s="381">
        <v>2</v>
      </c>
      <c r="O11" s="381">
        <v>0</v>
      </c>
      <c r="P11" s="488">
        <v>81</v>
      </c>
      <c r="Q11" s="488">
        <v>75</v>
      </c>
      <c r="R11" s="57">
        <v>2</v>
      </c>
      <c r="S11" s="57">
        <v>0</v>
      </c>
      <c r="T11" s="140" t="s">
        <v>106</v>
      </c>
      <c r="U11" s="140" t="s">
        <v>105</v>
      </c>
      <c r="V11" s="57">
        <f t="shared" ref="V11:W15" si="1">X11+Z11+AB11+AD11</f>
        <v>2</v>
      </c>
      <c r="W11" s="58">
        <f t="shared" si="1"/>
        <v>0</v>
      </c>
      <c r="X11" s="59">
        <v>1</v>
      </c>
      <c r="Y11" s="60">
        <v>0</v>
      </c>
      <c r="Z11" s="59">
        <v>0.5</v>
      </c>
      <c r="AA11" s="60">
        <v>0</v>
      </c>
      <c r="AB11" s="59">
        <v>0.25</v>
      </c>
      <c r="AC11" s="60">
        <v>0</v>
      </c>
      <c r="AD11" s="59">
        <v>0.25</v>
      </c>
      <c r="AE11" s="60">
        <v>0</v>
      </c>
      <c r="AF11" s="33"/>
      <c r="AG11" s="33"/>
      <c r="AH11" s="33"/>
      <c r="AI11" s="33"/>
      <c r="AJ11" s="33"/>
      <c r="AK11" s="17"/>
      <c r="AL11" s="33"/>
      <c r="AM11" s="33"/>
      <c r="AN11" s="33"/>
      <c r="AO11" s="33"/>
      <c r="AP11" s="34"/>
      <c r="AQ11" s="31"/>
    </row>
    <row r="12" spans="1:44" s="32" customFormat="1" ht="15.95" customHeight="1" x14ac:dyDescent="0.25">
      <c r="B12" s="291"/>
      <c r="C12" s="56"/>
      <c r="D12" s="56" t="s">
        <v>15</v>
      </c>
      <c r="E12" s="76">
        <v>3.5</v>
      </c>
      <c r="F12" s="76">
        <v>0.5</v>
      </c>
      <c r="G12" s="87"/>
      <c r="H12" s="170">
        <v>100</v>
      </c>
      <c r="I12" s="409">
        <v>74</v>
      </c>
      <c r="J12" s="239">
        <v>62</v>
      </c>
      <c r="K12" s="409">
        <v>2</v>
      </c>
      <c r="L12" s="409">
        <v>5</v>
      </c>
      <c r="M12" s="381">
        <v>100</v>
      </c>
      <c r="N12" s="381">
        <v>2</v>
      </c>
      <c r="O12" s="381">
        <v>5</v>
      </c>
      <c r="P12" s="286">
        <v>121</v>
      </c>
      <c r="Q12" s="488">
        <v>112</v>
      </c>
      <c r="R12" s="57">
        <v>2</v>
      </c>
      <c r="S12" s="409">
        <v>5</v>
      </c>
      <c r="T12" s="140" t="s">
        <v>106</v>
      </c>
      <c r="U12" s="140" t="s">
        <v>105</v>
      </c>
      <c r="V12" s="57">
        <f t="shared" si="1"/>
        <v>2</v>
      </c>
      <c r="W12" s="58">
        <f t="shared" si="1"/>
        <v>5</v>
      </c>
      <c r="X12" s="59">
        <v>1</v>
      </c>
      <c r="Y12" s="60">
        <v>2</v>
      </c>
      <c r="Z12" s="59">
        <v>0.5</v>
      </c>
      <c r="AA12" s="60">
        <v>1</v>
      </c>
      <c r="AB12" s="59">
        <v>0.25</v>
      </c>
      <c r="AC12" s="60">
        <v>1</v>
      </c>
      <c r="AD12" s="59">
        <v>0.25</v>
      </c>
      <c r="AE12" s="60">
        <v>1</v>
      </c>
      <c r="AF12" s="33"/>
      <c r="AG12" s="33"/>
      <c r="AH12" s="33"/>
      <c r="AI12" s="33"/>
      <c r="AJ12" s="33"/>
      <c r="AK12" s="17"/>
      <c r="AL12" s="33"/>
      <c r="AM12" s="33"/>
      <c r="AN12" s="33"/>
      <c r="AO12" s="33"/>
      <c r="AP12" s="34"/>
      <c r="AQ12" s="31"/>
    </row>
    <row r="13" spans="1:44" s="32" customFormat="1" ht="15.95" customHeight="1" x14ac:dyDescent="0.25">
      <c r="B13" s="291"/>
      <c r="C13" s="56"/>
      <c r="D13" s="56" t="s">
        <v>14</v>
      </c>
      <c r="E13" s="76">
        <v>2</v>
      </c>
      <c r="F13" s="76">
        <v>2</v>
      </c>
      <c r="G13" s="87"/>
      <c r="H13" s="170">
        <v>120</v>
      </c>
      <c r="I13" s="409">
        <v>112</v>
      </c>
      <c r="J13" s="239">
        <v>102</v>
      </c>
      <c r="K13" s="409">
        <v>2</v>
      </c>
      <c r="L13" s="409">
        <v>6</v>
      </c>
      <c r="M13" s="381">
        <v>120</v>
      </c>
      <c r="N13" s="381">
        <v>2</v>
      </c>
      <c r="O13" s="381">
        <v>6</v>
      </c>
      <c r="P13" s="488">
        <v>84</v>
      </c>
      <c r="Q13" s="488">
        <v>78</v>
      </c>
      <c r="R13" s="57">
        <v>2</v>
      </c>
      <c r="S13" s="57">
        <v>6</v>
      </c>
      <c r="T13" s="140" t="s">
        <v>106</v>
      </c>
      <c r="U13" s="140" t="s">
        <v>105</v>
      </c>
      <c r="V13" s="57">
        <f t="shared" si="1"/>
        <v>2</v>
      </c>
      <c r="W13" s="58">
        <f t="shared" si="1"/>
        <v>6</v>
      </c>
      <c r="X13" s="59">
        <v>1</v>
      </c>
      <c r="Y13" s="60">
        <v>2</v>
      </c>
      <c r="Z13" s="59">
        <v>0.5</v>
      </c>
      <c r="AA13" s="60">
        <v>2</v>
      </c>
      <c r="AB13" s="59">
        <v>0.25</v>
      </c>
      <c r="AC13" s="60">
        <v>1</v>
      </c>
      <c r="AD13" s="59">
        <v>0.25</v>
      </c>
      <c r="AE13" s="60">
        <v>1</v>
      </c>
      <c r="AF13" s="33"/>
      <c r="AG13" s="33"/>
      <c r="AH13" s="33"/>
      <c r="AI13" s="33"/>
      <c r="AJ13" s="33"/>
      <c r="AK13" s="17"/>
      <c r="AL13" s="33"/>
      <c r="AM13" s="33"/>
      <c r="AN13" s="33"/>
      <c r="AO13" s="33"/>
      <c r="AP13" s="34"/>
      <c r="AQ13" s="31"/>
    </row>
    <row r="14" spans="1:44" s="32" customFormat="1" ht="15.95" customHeight="1" x14ac:dyDescent="0.25">
      <c r="B14" s="291"/>
      <c r="C14" s="56"/>
      <c r="D14" s="56" t="s">
        <v>11</v>
      </c>
      <c r="E14" s="76">
        <v>3</v>
      </c>
      <c r="F14" s="76">
        <v>1</v>
      </c>
      <c r="G14" s="87"/>
      <c r="H14" s="170">
        <v>40</v>
      </c>
      <c r="I14" s="409">
        <v>22</v>
      </c>
      <c r="J14" s="239">
        <v>13</v>
      </c>
      <c r="K14" s="409">
        <v>1</v>
      </c>
      <c r="L14" s="409">
        <v>3</v>
      </c>
      <c r="M14" s="381">
        <v>40</v>
      </c>
      <c r="N14" s="381">
        <v>1</v>
      </c>
      <c r="O14" s="381">
        <v>2</v>
      </c>
      <c r="P14" s="488">
        <v>25</v>
      </c>
      <c r="Q14" s="488">
        <v>13</v>
      </c>
      <c r="R14" s="57">
        <v>1</v>
      </c>
      <c r="S14" s="57">
        <v>2</v>
      </c>
      <c r="T14" s="140"/>
      <c r="U14" s="140" t="s">
        <v>105</v>
      </c>
      <c r="V14" s="57">
        <f t="shared" si="1"/>
        <v>1</v>
      </c>
      <c r="W14" s="58">
        <f t="shared" si="1"/>
        <v>2</v>
      </c>
      <c r="X14" s="59">
        <v>0.33</v>
      </c>
      <c r="Y14" s="60">
        <v>0.5</v>
      </c>
      <c r="Z14" s="59">
        <v>0.33</v>
      </c>
      <c r="AA14" s="60">
        <v>0.5</v>
      </c>
      <c r="AB14" s="59">
        <v>0.17</v>
      </c>
      <c r="AC14" s="60">
        <v>0.5</v>
      </c>
      <c r="AD14" s="59">
        <v>0.17</v>
      </c>
      <c r="AE14" s="60">
        <v>0.5</v>
      </c>
      <c r="AF14" s="33"/>
      <c r="AG14" s="33"/>
      <c r="AH14" s="33"/>
      <c r="AI14" s="33"/>
      <c r="AJ14" s="33"/>
      <c r="AK14" s="17"/>
      <c r="AL14" s="33"/>
      <c r="AM14" s="33"/>
      <c r="AN14" s="33"/>
      <c r="AO14" s="33"/>
      <c r="AP14" s="34"/>
      <c r="AQ14" s="31"/>
    </row>
    <row r="15" spans="1:44" s="32" customFormat="1" ht="15.95" customHeight="1" x14ac:dyDescent="0.25">
      <c r="B15" s="291"/>
      <c r="C15" s="56"/>
      <c r="D15" s="56" t="s">
        <v>12</v>
      </c>
      <c r="E15" s="76">
        <v>2</v>
      </c>
      <c r="F15" s="76">
        <v>2</v>
      </c>
      <c r="G15" s="87"/>
      <c r="H15" s="170">
        <v>60</v>
      </c>
      <c r="I15" s="409">
        <v>46</v>
      </c>
      <c r="J15" s="239">
        <v>38</v>
      </c>
      <c r="K15" s="409">
        <v>1</v>
      </c>
      <c r="L15" s="409">
        <v>3</v>
      </c>
      <c r="M15" s="381">
        <v>60</v>
      </c>
      <c r="N15" s="381">
        <v>1</v>
      </c>
      <c r="O15" s="381">
        <v>3</v>
      </c>
      <c r="P15" s="488">
        <v>64</v>
      </c>
      <c r="Q15" s="488">
        <v>55</v>
      </c>
      <c r="R15" s="57">
        <v>1</v>
      </c>
      <c r="S15" s="286">
        <v>4</v>
      </c>
      <c r="T15" s="140"/>
      <c r="U15" s="140" t="s">
        <v>105</v>
      </c>
      <c r="V15" s="57">
        <f t="shared" si="1"/>
        <v>1</v>
      </c>
      <c r="W15" s="58">
        <f t="shared" si="1"/>
        <v>3</v>
      </c>
      <c r="X15" s="59">
        <v>0.33</v>
      </c>
      <c r="Y15" s="60">
        <v>1</v>
      </c>
      <c r="Z15" s="59">
        <v>0.33</v>
      </c>
      <c r="AA15" s="60">
        <v>1</v>
      </c>
      <c r="AB15" s="59">
        <v>0.17</v>
      </c>
      <c r="AC15" s="60">
        <v>0.5</v>
      </c>
      <c r="AD15" s="59">
        <v>0.17</v>
      </c>
      <c r="AE15" s="60">
        <v>0.5</v>
      </c>
      <c r="AF15" s="33"/>
      <c r="AG15" s="33"/>
      <c r="AH15" s="33"/>
      <c r="AI15" s="33"/>
      <c r="AJ15" s="33"/>
      <c r="AK15" s="17"/>
      <c r="AL15" s="33"/>
      <c r="AM15" s="33"/>
      <c r="AN15" s="33"/>
      <c r="AO15" s="33"/>
      <c r="AP15" s="34"/>
      <c r="AQ15" s="31"/>
    </row>
    <row r="16" spans="1:44" ht="15.95" customHeight="1" x14ac:dyDescent="0.2">
      <c r="B16" s="290"/>
      <c r="C16" s="52"/>
      <c r="D16" s="53"/>
      <c r="E16" s="196"/>
      <c r="F16" s="196"/>
      <c r="G16" s="162"/>
      <c r="H16" s="53"/>
      <c r="I16" s="283"/>
      <c r="J16" s="240"/>
      <c r="K16" s="283"/>
      <c r="L16" s="283"/>
      <c r="M16" s="382"/>
      <c r="N16" s="382"/>
      <c r="O16" s="382"/>
      <c r="P16" s="433"/>
      <c r="Q16" s="433"/>
      <c r="R16" s="447"/>
      <c r="S16" s="447"/>
      <c r="T16" s="304"/>
      <c r="U16" s="304"/>
      <c r="V16" s="54"/>
      <c r="W16" s="54"/>
      <c r="X16" s="53"/>
      <c r="Y16" s="53"/>
      <c r="Z16" s="53"/>
      <c r="AA16" s="53"/>
      <c r="AB16" s="53"/>
      <c r="AC16" s="53"/>
      <c r="AD16" s="53"/>
      <c r="AE16" s="319"/>
      <c r="AF16" s="19"/>
      <c r="AG16" s="19"/>
      <c r="AH16" s="19"/>
      <c r="AI16" s="19"/>
      <c r="AJ16" s="19"/>
      <c r="AK16" s="17"/>
      <c r="AL16" s="19"/>
      <c r="AM16" s="19"/>
      <c r="AN16" s="19"/>
      <c r="AO16" s="19"/>
      <c r="AP16" s="27"/>
      <c r="AQ16" s="22"/>
    </row>
    <row r="17" spans="2:43" ht="15.95" customHeight="1" x14ac:dyDescent="0.25">
      <c r="B17" s="289">
        <v>2</v>
      </c>
      <c r="C17" s="46">
        <v>1</v>
      </c>
      <c r="D17" s="46" t="s">
        <v>20</v>
      </c>
      <c r="E17" s="98">
        <v>3.5</v>
      </c>
      <c r="F17" s="98">
        <v>0.5</v>
      </c>
      <c r="G17" s="87"/>
      <c r="H17" s="170">
        <v>100</v>
      </c>
      <c r="I17" s="409">
        <v>81</v>
      </c>
      <c r="J17" s="239">
        <v>41</v>
      </c>
      <c r="K17" s="409">
        <v>2</v>
      </c>
      <c r="L17" s="409">
        <v>5</v>
      </c>
      <c r="M17" s="381">
        <v>100</v>
      </c>
      <c r="N17" s="381">
        <v>2</v>
      </c>
      <c r="O17" s="381">
        <v>5</v>
      </c>
      <c r="P17" s="140">
        <v>55</v>
      </c>
      <c r="Q17" s="140">
        <v>24</v>
      </c>
      <c r="R17" s="57">
        <v>2</v>
      </c>
      <c r="S17" s="57">
        <v>5</v>
      </c>
      <c r="T17" s="139" t="s">
        <v>108</v>
      </c>
      <c r="U17" s="139" t="s">
        <v>107</v>
      </c>
      <c r="V17" s="48">
        <f>X17+Z17+AB17+AD17</f>
        <v>2</v>
      </c>
      <c r="W17" s="49">
        <f>+Y17+AA17+AC17+AE17</f>
        <v>5</v>
      </c>
      <c r="X17" s="50">
        <v>0.8</v>
      </c>
      <c r="Y17" s="51">
        <v>1.5</v>
      </c>
      <c r="Z17" s="50">
        <v>0.4</v>
      </c>
      <c r="AA17" s="51">
        <v>1.5</v>
      </c>
      <c r="AB17" s="50">
        <v>0.4</v>
      </c>
      <c r="AC17" s="51">
        <v>1</v>
      </c>
      <c r="AD17" s="50">
        <v>0.4</v>
      </c>
      <c r="AE17" s="51">
        <v>1</v>
      </c>
      <c r="AF17" s="17"/>
      <c r="AG17" s="17"/>
      <c r="AH17" s="19"/>
      <c r="AI17" s="19"/>
      <c r="AJ17" s="19"/>
      <c r="AK17" s="17"/>
      <c r="AL17" s="19"/>
      <c r="AM17" s="19"/>
      <c r="AN17" s="19"/>
      <c r="AO17" s="19"/>
      <c r="AP17" s="27"/>
      <c r="AQ17" s="22"/>
    </row>
    <row r="18" spans="2:43" ht="15.95" customHeight="1" x14ac:dyDescent="0.25">
      <c r="B18" s="292"/>
      <c r="C18" s="61"/>
      <c r="D18" s="46" t="s">
        <v>19</v>
      </c>
      <c r="E18" s="98">
        <v>2</v>
      </c>
      <c r="F18" s="98">
        <v>2</v>
      </c>
      <c r="G18" s="87"/>
      <c r="H18" s="170">
        <v>80</v>
      </c>
      <c r="I18" s="409">
        <v>50</v>
      </c>
      <c r="J18" s="239">
        <v>27</v>
      </c>
      <c r="K18" s="409">
        <v>2</v>
      </c>
      <c r="L18" s="409">
        <v>4</v>
      </c>
      <c r="M18" s="381">
        <v>80</v>
      </c>
      <c r="N18" s="381">
        <v>2</v>
      </c>
      <c r="O18" s="381">
        <v>4</v>
      </c>
      <c r="P18" s="140">
        <v>69</v>
      </c>
      <c r="Q18" s="140">
        <v>48</v>
      </c>
      <c r="R18" s="57">
        <v>2</v>
      </c>
      <c r="S18" s="57">
        <v>4</v>
      </c>
      <c r="T18" s="139" t="s">
        <v>108</v>
      </c>
      <c r="U18" s="139" t="s">
        <v>107</v>
      </c>
      <c r="V18" s="48">
        <v>2</v>
      </c>
      <c r="W18" s="49">
        <f>+Y18+AA18+AC18+AE18</f>
        <v>4</v>
      </c>
      <c r="X18" s="50">
        <v>0.8</v>
      </c>
      <c r="Y18" s="212">
        <v>1.5</v>
      </c>
      <c r="Z18" s="213">
        <v>0.4</v>
      </c>
      <c r="AA18" s="212">
        <v>1.5</v>
      </c>
      <c r="AB18" s="50">
        <v>0.4</v>
      </c>
      <c r="AC18" s="51">
        <v>0.5</v>
      </c>
      <c r="AD18" s="50">
        <v>0.4</v>
      </c>
      <c r="AE18" s="51">
        <v>0.5</v>
      </c>
      <c r="AF18" s="19"/>
      <c r="AG18" s="19"/>
      <c r="AH18" s="19"/>
      <c r="AI18" s="19"/>
      <c r="AJ18" s="19"/>
      <c r="AK18" s="17"/>
      <c r="AL18" s="19"/>
      <c r="AM18" s="19"/>
      <c r="AN18" s="19"/>
      <c r="AO18" s="19"/>
      <c r="AP18" s="27"/>
      <c r="AQ18" s="22"/>
    </row>
    <row r="19" spans="2:43" ht="15.95" customHeight="1" x14ac:dyDescent="0.25">
      <c r="B19" s="292"/>
      <c r="C19" s="61"/>
      <c r="D19" s="46" t="s">
        <v>23</v>
      </c>
      <c r="E19" s="98">
        <v>2</v>
      </c>
      <c r="F19" s="98">
        <v>2</v>
      </c>
      <c r="G19" s="87">
        <v>15</v>
      </c>
      <c r="H19" s="170">
        <v>120</v>
      </c>
      <c r="I19" s="409">
        <v>124</v>
      </c>
      <c r="J19" s="239">
        <v>59</v>
      </c>
      <c r="K19" s="409">
        <v>2</v>
      </c>
      <c r="L19" s="409">
        <v>7</v>
      </c>
      <c r="M19" s="381">
        <v>120</v>
      </c>
      <c r="N19" s="381">
        <v>2</v>
      </c>
      <c r="O19" s="381">
        <v>8</v>
      </c>
      <c r="P19" s="140">
        <v>93</v>
      </c>
      <c r="Q19" s="140">
        <v>55</v>
      </c>
      <c r="R19" s="57">
        <v>2</v>
      </c>
      <c r="S19" s="57">
        <v>8</v>
      </c>
      <c r="T19" s="139" t="s">
        <v>108</v>
      </c>
      <c r="U19" s="139" t="s">
        <v>116</v>
      </c>
      <c r="V19" s="48">
        <f>X19+Z19+AB19+AD19</f>
        <v>2</v>
      </c>
      <c r="W19" s="49">
        <f>+Y19+AA19+AC19+AE19</f>
        <v>8</v>
      </c>
      <c r="X19" s="50">
        <v>1</v>
      </c>
      <c r="Y19" s="212">
        <v>4</v>
      </c>
      <c r="Z19" s="213">
        <v>0.34</v>
      </c>
      <c r="AA19" s="212">
        <v>2</v>
      </c>
      <c r="AB19" s="50">
        <v>0.33</v>
      </c>
      <c r="AC19" s="51">
        <v>1</v>
      </c>
      <c r="AD19" s="50">
        <v>0.33</v>
      </c>
      <c r="AE19" s="51">
        <v>1</v>
      </c>
      <c r="AF19" s="214"/>
      <c r="AG19" s="19"/>
      <c r="AH19" s="19"/>
      <c r="AI19" s="19"/>
      <c r="AJ19" s="19"/>
      <c r="AK19" s="17"/>
      <c r="AL19" s="19"/>
      <c r="AM19" s="19"/>
      <c r="AN19" s="19"/>
      <c r="AO19" s="19"/>
      <c r="AP19" s="27"/>
      <c r="AQ19" s="22"/>
    </row>
    <row r="20" spans="2:43" ht="15.95" customHeight="1" x14ac:dyDescent="0.25">
      <c r="B20" s="289"/>
      <c r="C20" s="46"/>
      <c r="D20" s="46" t="s">
        <v>22</v>
      </c>
      <c r="E20" s="98">
        <v>3.5</v>
      </c>
      <c r="F20" s="98">
        <v>0.5</v>
      </c>
      <c r="G20" s="87"/>
      <c r="H20" s="171">
        <v>80</v>
      </c>
      <c r="I20" s="407">
        <v>68</v>
      </c>
      <c r="J20" s="241">
        <v>32</v>
      </c>
      <c r="K20" s="407">
        <v>2</v>
      </c>
      <c r="L20" s="407">
        <v>4</v>
      </c>
      <c r="M20" s="383">
        <v>80</v>
      </c>
      <c r="N20" s="383">
        <v>2</v>
      </c>
      <c r="O20" s="383">
        <v>4</v>
      </c>
      <c r="P20" s="93">
        <v>55</v>
      </c>
      <c r="Q20" s="93">
        <v>28</v>
      </c>
      <c r="R20" s="74">
        <v>2</v>
      </c>
      <c r="S20" s="74">
        <v>4</v>
      </c>
      <c r="T20" s="141" t="s">
        <v>108</v>
      </c>
      <c r="U20" s="141" t="s">
        <v>107</v>
      </c>
      <c r="V20" s="62">
        <f>Z20+AB20+AD20</f>
        <v>2</v>
      </c>
      <c r="W20" s="63">
        <f>AA20+AC20+AE20</f>
        <v>4</v>
      </c>
      <c r="X20" s="64"/>
      <c r="Y20" s="65"/>
      <c r="Z20" s="66">
        <v>1</v>
      </c>
      <c r="AA20" s="67">
        <v>2</v>
      </c>
      <c r="AB20" s="66">
        <v>0.5</v>
      </c>
      <c r="AC20" s="67">
        <v>1</v>
      </c>
      <c r="AD20" s="66">
        <v>0.5</v>
      </c>
      <c r="AE20" s="67">
        <v>1</v>
      </c>
      <c r="AF20" s="5"/>
      <c r="AG20" s="19"/>
      <c r="AH20" s="19"/>
      <c r="AI20" s="19"/>
      <c r="AJ20" s="17"/>
      <c r="AK20" s="17"/>
      <c r="AL20" s="17"/>
      <c r="AM20" s="17"/>
      <c r="AN20" s="17"/>
      <c r="AO20" s="17"/>
      <c r="AP20" s="27"/>
      <c r="AQ20" s="22"/>
    </row>
    <row r="21" spans="2:43" ht="15.95" customHeight="1" x14ac:dyDescent="0.25">
      <c r="B21" s="289"/>
      <c r="C21" s="46"/>
      <c r="D21" s="46" t="s">
        <v>21</v>
      </c>
      <c r="E21" s="98">
        <v>3.5</v>
      </c>
      <c r="F21" s="98">
        <v>0.5</v>
      </c>
      <c r="G21" s="87"/>
      <c r="H21" s="171">
        <v>60</v>
      </c>
      <c r="I21" s="407">
        <v>46</v>
      </c>
      <c r="J21" s="241">
        <v>13</v>
      </c>
      <c r="K21" s="407">
        <v>1</v>
      </c>
      <c r="L21" s="407">
        <v>3</v>
      </c>
      <c r="M21" s="383">
        <v>60</v>
      </c>
      <c r="N21" s="383">
        <v>1</v>
      </c>
      <c r="O21" s="383">
        <v>3</v>
      </c>
      <c r="P21" s="93">
        <v>45</v>
      </c>
      <c r="Q21" s="93">
        <v>16</v>
      </c>
      <c r="R21" s="74">
        <v>1</v>
      </c>
      <c r="S21" s="74">
        <v>3</v>
      </c>
      <c r="T21" s="141"/>
      <c r="U21" s="141" t="s">
        <v>107</v>
      </c>
      <c r="V21" s="62">
        <f>Z21+AB21+AD21</f>
        <v>1</v>
      </c>
      <c r="W21" s="63">
        <f>AA21+AC21+AE21</f>
        <v>3</v>
      </c>
      <c r="X21" s="64"/>
      <c r="Y21" s="65"/>
      <c r="Z21" s="66">
        <v>0.34</v>
      </c>
      <c r="AA21" s="67">
        <v>1</v>
      </c>
      <c r="AB21" s="66">
        <v>0.33</v>
      </c>
      <c r="AC21" s="67">
        <v>1</v>
      </c>
      <c r="AD21" s="66">
        <v>0.33</v>
      </c>
      <c r="AE21" s="67">
        <v>1</v>
      </c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27"/>
      <c r="AQ21" s="22"/>
    </row>
    <row r="22" spans="2:43" ht="15.95" customHeight="1" x14ac:dyDescent="0.25">
      <c r="B22" s="289"/>
      <c r="C22" s="46"/>
      <c r="D22" s="46" t="s">
        <v>24</v>
      </c>
      <c r="E22" s="98">
        <v>3</v>
      </c>
      <c r="F22" s="98">
        <v>1</v>
      </c>
      <c r="G22" s="87"/>
      <c r="H22" s="172">
        <v>40</v>
      </c>
      <c r="I22" s="410">
        <v>32</v>
      </c>
      <c r="J22" s="242">
        <v>11</v>
      </c>
      <c r="K22" s="410">
        <v>1</v>
      </c>
      <c r="L22" s="410">
        <v>2</v>
      </c>
      <c r="M22" s="384">
        <v>40</v>
      </c>
      <c r="N22" s="384">
        <v>1</v>
      </c>
      <c r="O22" s="384">
        <v>2</v>
      </c>
      <c r="P22" s="143">
        <v>25</v>
      </c>
      <c r="Q22" s="143">
        <v>8</v>
      </c>
      <c r="R22" s="82">
        <v>1</v>
      </c>
      <c r="S22" s="82">
        <v>2</v>
      </c>
      <c r="T22" s="142"/>
      <c r="U22" s="142" t="s">
        <v>116</v>
      </c>
      <c r="V22" s="68"/>
      <c r="W22" s="69"/>
      <c r="X22" s="70">
        <v>1</v>
      </c>
      <c r="Y22" s="71">
        <v>2</v>
      </c>
      <c r="Z22" s="72"/>
      <c r="AA22" s="73"/>
      <c r="AB22" s="72"/>
      <c r="AC22" s="73"/>
      <c r="AD22" s="72"/>
      <c r="AE22" s="73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27"/>
      <c r="AQ22" s="22"/>
    </row>
    <row r="23" spans="2:43" ht="15.95" customHeight="1" x14ac:dyDescent="0.25">
      <c r="B23" s="289"/>
      <c r="C23" s="46"/>
      <c r="D23" s="46" t="s">
        <v>25</v>
      </c>
      <c r="E23" s="98">
        <v>3</v>
      </c>
      <c r="F23" s="98">
        <v>1</v>
      </c>
      <c r="G23" s="87"/>
      <c r="H23" s="172">
        <v>0</v>
      </c>
      <c r="I23" s="410">
        <v>0</v>
      </c>
      <c r="J23" s="242">
        <v>0</v>
      </c>
      <c r="K23" s="410">
        <v>0</v>
      </c>
      <c r="L23" s="410">
        <v>0</v>
      </c>
      <c r="M23" s="384">
        <v>0</v>
      </c>
      <c r="N23" s="384">
        <v>0</v>
      </c>
      <c r="O23" s="384">
        <v>0</v>
      </c>
      <c r="P23" s="143">
        <v>0</v>
      </c>
      <c r="Q23" s="143">
        <v>0</v>
      </c>
      <c r="R23" s="82">
        <v>0</v>
      </c>
      <c r="S23" s="82">
        <v>0</v>
      </c>
      <c r="T23" s="142"/>
      <c r="U23" s="142" t="s">
        <v>116</v>
      </c>
      <c r="V23" s="68"/>
      <c r="W23" s="69"/>
      <c r="X23" s="70">
        <v>0</v>
      </c>
      <c r="Y23" s="71">
        <v>0</v>
      </c>
      <c r="Z23" s="72"/>
      <c r="AA23" s="73"/>
      <c r="AB23" s="72"/>
      <c r="AC23" s="73"/>
      <c r="AD23" s="72"/>
      <c r="AE23" s="73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27"/>
      <c r="AQ23" s="22"/>
    </row>
    <row r="24" spans="2:43" ht="15.95" customHeight="1" x14ac:dyDescent="0.2">
      <c r="B24" s="290"/>
      <c r="C24" s="52"/>
      <c r="D24" s="53"/>
      <c r="E24" s="196"/>
      <c r="F24" s="196"/>
      <c r="G24" s="162"/>
      <c r="H24" s="53"/>
      <c r="I24" s="283"/>
      <c r="J24" s="240"/>
      <c r="K24" s="283"/>
      <c r="L24" s="283"/>
      <c r="M24" s="382"/>
      <c r="N24" s="382"/>
      <c r="O24" s="382"/>
      <c r="P24" s="433"/>
      <c r="Q24" s="433"/>
      <c r="R24" s="447"/>
      <c r="S24" s="447"/>
      <c r="T24" s="304"/>
      <c r="U24" s="304"/>
      <c r="V24" s="54"/>
      <c r="W24" s="54"/>
      <c r="X24" s="53"/>
      <c r="Y24" s="53"/>
      <c r="Z24" s="53"/>
      <c r="AA24" s="53"/>
      <c r="AB24" s="53"/>
      <c r="AC24" s="53"/>
      <c r="AD24" s="53"/>
      <c r="AE24" s="319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27"/>
      <c r="AQ24" s="22"/>
    </row>
    <row r="25" spans="2:43" s="32" customFormat="1" ht="15.95" customHeight="1" x14ac:dyDescent="0.25">
      <c r="B25" s="291">
        <v>2</v>
      </c>
      <c r="C25" s="56">
        <v>2</v>
      </c>
      <c r="D25" s="56" t="s">
        <v>20</v>
      </c>
      <c r="E25" s="76">
        <v>3.5</v>
      </c>
      <c r="F25" s="76">
        <v>0.5</v>
      </c>
      <c r="G25" s="87"/>
      <c r="H25" s="170">
        <v>220</v>
      </c>
      <c r="I25" s="409">
        <v>200</v>
      </c>
      <c r="J25" s="239">
        <v>27</v>
      </c>
      <c r="K25" s="409">
        <v>5</v>
      </c>
      <c r="L25" s="409">
        <v>11</v>
      </c>
      <c r="M25" s="381">
        <v>220</v>
      </c>
      <c r="N25" s="381">
        <v>5</v>
      </c>
      <c r="O25" s="381">
        <v>11</v>
      </c>
      <c r="P25" s="488">
        <v>168</v>
      </c>
      <c r="Q25" s="488">
        <v>31</v>
      </c>
      <c r="R25" s="57">
        <v>5</v>
      </c>
      <c r="S25" s="57">
        <v>11</v>
      </c>
      <c r="T25" s="140" t="s">
        <v>120</v>
      </c>
      <c r="U25" s="140" t="s">
        <v>121</v>
      </c>
      <c r="V25" s="57">
        <f>X25+Z25+AB25+AD25</f>
        <v>5</v>
      </c>
      <c r="W25" s="58">
        <f>+Y25+AA25+AC25+AE25</f>
        <v>11</v>
      </c>
      <c r="X25" s="59">
        <v>2</v>
      </c>
      <c r="Y25" s="60">
        <v>4</v>
      </c>
      <c r="Z25" s="59">
        <v>1</v>
      </c>
      <c r="AA25" s="60">
        <v>3</v>
      </c>
      <c r="AB25" s="59">
        <v>1</v>
      </c>
      <c r="AC25" s="60">
        <v>2</v>
      </c>
      <c r="AD25" s="59">
        <v>1</v>
      </c>
      <c r="AE25" s="60">
        <v>2</v>
      </c>
      <c r="AF25" s="33"/>
      <c r="AG25" s="33"/>
      <c r="AH25" s="33"/>
      <c r="AI25" s="33"/>
      <c r="AJ25" s="33"/>
      <c r="AK25" s="17"/>
      <c r="AL25" s="33"/>
      <c r="AM25" s="33"/>
      <c r="AN25" s="33"/>
      <c r="AO25" s="33"/>
      <c r="AP25" s="34"/>
      <c r="AQ25" s="31"/>
    </row>
    <row r="26" spans="2:43" s="32" customFormat="1" ht="15.95" customHeight="1" x14ac:dyDescent="0.25">
      <c r="B26" s="291"/>
      <c r="C26" s="56"/>
      <c r="D26" s="56" t="s">
        <v>19</v>
      </c>
      <c r="E26" s="76">
        <v>2</v>
      </c>
      <c r="F26" s="76">
        <v>2</v>
      </c>
      <c r="G26" s="87"/>
      <c r="H26" s="170">
        <v>200</v>
      </c>
      <c r="I26" s="409">
        <v>181</v>
      </c>
      <c r="J26" s="239">
        <v>15</v>
      </c>
      <c r="K26" s="409">
        <v>4</v>
      </c>
      <c r="L26" s="409">
        <v>9</v>
      </c>
      <c r="M26" s="381">
        <v>200</v>
      </c>
      <c r="N26" s="381">
        <v>4</v>
      </c>
      <c r="O26" s="381">
        <v>10</v>
      </c>
      <c r="P26" s="488">
        <v>151</v>
      </c>
      <c r="Q26" s="488">
        <v>17</v>
      </c>
      <c r="R26" s="57">
        <v>4</v>
      </c>
      <c r="S26" s="57">
        <v>10</v>
      </c>
      <c r="T26" s="140" t="s">
        <v>120</v>
      </c>
      <c r="U26" s="140" t="s">
        <v>164</v>
      </c>
      <c r="V26" s="57">
        <f>X26+Z26+AB26+AD26</f>
        <v>4</v>
      </c>
      <c r="W26" s="58">
        <f>+Y26+AA26+AC26+AE26</f>
        <v>10</v>
      </c>
      <c r="X26" s="156">
        <v>1</v>
      </c>
      <c r="Y26" s="60">
        <v>3</v>
      </c>
      <c r="Z26" s="59">
        <v>1</v>
      </c>
      <c r="AA26" s="60">
        <v>3</v>
      </c>
      <c r="AB26" s="59">
        <v>1</v>
      </c>
      <c r="AC26" s="60">
        <v>2</v>
      </c>
      <c r="AD26" s="59">
        <v>1</v>
      </c>
      <c r="AE26" s="60">
        <v>2</v>
      </c>
      <c r="AF26" s="33"/>
      <c r="AG26" s="33"/>
      <c r="AH26" s="33"/>
      <c r="AI26" s="33"/>
      <c r="AJ26" s="33"/>
      <c r="AK26" s="17"/>
      <c r="AL26" s="33"/>
      <c r="AM26" s="33"/>
      <c r="AN26" s="33"/>
      <c r="AO26" s="33"/>
      <c r="AP26" s="34"/>
      <c r="AQ26" s="31"/>
    </row>
    <row r="27" spans="2:43" s="32" customFormat="1" ht="15.95" customHeight="1" x14ac:dyDescent="0.25">
      <c r="B27" s="291"/>
      <c r="C27" s="56"/>
      <c r="D27" s="56" t="s">
        <v>23</v>
      </c>
      <c r="E27" s="76">
        <v>2</v>
      </c>
      <c r="F27" s="76">
        <v>2</v>
      </c>
      <c r="G27" s="87">
        <v>15</v>
      </c>
      <c r="H27" s="170">
        <v>270</v>
      </c>
      <c r="I27" s="409">
        <v>232</v>
      </c>
      <c r="J27" s="239">
        <v>40</v>
      </c>
      <c r="K27" s="409">
        <v>5</v>
      </c>
      <c r="L27" s="409">
        <v>18</v>
      </c>
      <c r="M27" s="381">
        <v>245</v>
      </c>
      <c r="N27" s="381">
        <v>5</v>
      </c>
      <c r="O27" s="381">
        <v>16</v>
      </c>
      <c r="P27" s="488">
        <f>64+105</f>
        <v>169</v>
      </c>
      <c r="Q27" s="488">
        <f>5+19</f>
        <v>24</v>
      </c>
      <c r="R27" s="57">
        <v>5</v>
      </c>
      <c r="S27" s="286" t="s">
        <v>281</v>
      </c>
      <c r="T27" s="140" t="s">
        <v>120</v>
      </c>
      <c r="U27" s="140" t="s">
        <v>121</v>
      </c>
      <c r="V27" s="57">
        <f>X27+Z27+AB27+AD27</f>
        <v>5</v>
      </c>
      <c r="W27" s="58">
        <f>+Y27+AA27+AC27+AE27</f>
        <v>16</v>
      </c>
      <c r="X27" s="59">
        <v>2</v>
      </c>
      <c r="Y27" s="60">
        <v>6</v>
      </c>
      <c r="Z27" s="59">
        <v>1.5</v>
      </c>
      <c r="AA27" s="60">
        <v>6</v>
      </c>
      <c r="AB27" s="59">
        <v>0.75</v>
      </c>
      <c r="AC27" s="60">
        <v>2</v>
      </c>
      <c r="AD27" s="59">
        <v>0.75</v>
      </c>
      <c r="AE27" s="60">
        <v>2</v>
      </c>
      <c r="AF27" s="33"/>
      <c r="AG27" s="33"/>
      <c r="AH27" s="33"/>
      <c r="AI27" s="33"/>
      <c r="AJ27" s="33"/>
      <c r="AK27" s="17"/>
      <c r="AL27" s="33"/>
      <c r="AM27" s="33"/>
      <c r="AN27" s="33"/>
      <c r="AO27" s="33"/>
      <c r="AP27" s="34"/>
      <c r="AQ27" s="31"/>
    </row>
    <row r="28" spans="2:43" s="32" customFormat="1" ht="15.95" customHeight="1" x14ac:dyDescent="0.25">
      <c r="B28" s="291"/>
      <c r="C28" s="56"/>
      <c r="D28" s="56" t="s">
        <v>22</v>
      </c>
      <c r="E28" s="76">
        <v>3.5</v>
      </c>
      <c r="F28" s="76">
        <v>0.5</v>
      </c>
      <c r="G28" s="87"/>
      <c r="H28" s="171">
        <v>140</v>
      </c>
      <c r="I28" s="407">
        <v>118</v>
      </c>
      <c r="J28" s="241">
        <v>19</v>
      </c>
      <c r="K28" s="407">
        <v>3</v>
      </c>
      <c r="L28" s="407">
        <v>7</v>
      </c>
      <c r="M28" s="383">
        <v>120</v>
      </c>
      <c r="N28" s="383">
        <v>3</v>
      </c>
      <c r="O28" s="383">
        <v>6</v>
      </c>
      <c r="P28" s="489">
        <v>94</v>
      </c>
      <c r="Q28" s="489">
        <v>15</v>
      </c>
      <c r="R28" s="74">
        <v>3</v>
      </c>
      <c r="S28" s="74">
        <v>6</v>
      </c>
      <c r="T28" s="93" t="s">
        <v>112</v>
      </c>
      <c r="U28" s="93" t="s">
        <v>113</v>
      </c>
      <c r="V28" s="74">
        <f>Z28+AB28+AD28</f>
        <v>3</v>
      </c>
      <c r="W28" s="75">
        <f>AA28+AC28+AE28</f>
        <v>6</v>
      </c>
      <c r="X28" s="76"/>
      <c r="Y28" s="215"/>
      <c r="Z28" s="78">
        <v>1.5</v>
      </c>
      <c r="AA28" s="79">
        <v>4</v>
      </c>
      <c r="AB28" s="78">
        <v>0.75</v>
      </c>
      <c r="AC28" s="79">
        <v>1</v>
      </c>
      <c r="AD28" s="78">
        <v>0.75</v>
      </c>
      <c r="AE28" s="79">
        <v>1</v>
      </c>
      <c r="AF28" s="33"/>
      <c r="AG28" s="33"/>
      <c r="AH28" s="33"/>
      <c r="AI28" s="33"/>
      <c r="AJ28" s="33"/>
      <c r="AK28" s="17"/>
      <c r="AL28" s="33"/>
      <c r="AM28" s="33"/>
      <c r="AN28" s="33"/>
      <c r="AO28" s="33"/>
      <c r="AP28" s="34"/>
      <c r="AQ28" s="31"/>
    </row>
    <row r="29" spans="2:43" s="32" customFormat="1" ht="15.95" customHeight="1" x14ac:dyDescent="0.25">
      <c r="B29" s="291"/>
      <c r="C29" s="56"/>
      <c r="D29" s="56" t="s">
        <v>21</v>
      </c>
      <c r="E29" s="76">
        <v>3.5</v>
      </c>
      <c r="F29" s="76">
        <v>0.5</v>
      </c>
      <c r="G29" s="87"/>
      <c r="H29" s="171">
        <v>160</v>
      </c>
      <c r="I29" s="407">
        <v>105</v>
      </c>
      <c r="J29" s="241">
        <v>6</v>
      </c>
      <c r="K29" s="407">
        <v>3</v>
      </c>
      <c r="L29" s="407">
        <v>7</v>
      </c>
      <c r="M29" s="383">
        <v>120</v>
      </c>
      <c r="N29" s="383">
        <v>3</v>
      </c>
      <c r="O29" s="383">
        <v>6</v>
      </c>
      <c r="P29" s="489">
        <v>107</v>
      </c>
      <c r="Q29" s="489">
        <v>21</v>
      </c>
      <c r="R29" s="74">
        <v>3</v>
      </c>
      <c r="S29" s="74">
        <v>6</v>
      </c>
      <c r="T29" s="93" t="s">
        <v>112</v>
      </c>
      <c r="U29" s="93" t="s">
        <v>113</v>
      </c>
      <c r="V29" s="74">
        <f>Z29+AB29+AD29</f>
        <v>3</v>
      </c>
      <c r="W29" s="75">
        <f>AA29+AC29+AE29</f>
        <v>6</v>
      </c>
      <c r="X29" s="76"/>
      <c r="Y29" s="77"/>
      <c r="Z29" s="78">
        <v>1.5</v>
      </c>
      <c r="AA29" s="79">
        <v>4</v>
      </c>
      <c r="AB29" s="78">
        <v>0.75</v>
      </c>
      <c r="AC29" s="79">
        <v>1</v>
      </c>
      <c r="AD29" s="78">
        <v>0.75</v>
      </c>
      <c r="AE29" s="79">
        <v>1</v>
      </c>
      <c r="AF29" s="33"/>
      <c r="AG29" s="33"/>
      <c r="AH29" s="33"/>
      <c r="AI29" s="33"/>
      <c r="AJ29" s="33"/>
      <c r="AK29" s="17"/>
      <c r="AL29" s="33"/>
      <c r="AM29" s="33"/>
      <c r="AN29" s="33"/>
      <c r="AO29" s="33"/>
      <c r="AP29" s="34"/>
      <c r="AQ29" s="31"/>
    </row>
    <row r="30" spans="2:43" s="32" customFormat="1" ht="15.95" customHeight="1" x14ac:dyDescent="0.25">
      <c r="B30" s="291"/>
      <c r="C30" s="56"/>
      <c r="D30" s="56" t="s">
        <v>24</v>
      </c>
      <c r="E30" s="76">
        <v>3</v>
      </c>
      <c r="F30" s="76">
        <v>1</v>
      </c>
      <c r="G30" s="87"/>
      <c r="H30" s="172">
        <v>100</v>
      </c>
      <c r="I30" s="410">
        <v>108</v>
      </c>
      <c r="J30" s="242">
        <v>15</v>
      </c>
      <c r="K30" s="410">
        <v>2</v>
      </c>
      <c r="L30" s="410">
        <v>6</v>
      </c>
      <c r="M30" s="384">
        <v>120</v>
      </c>
      <c r="N30" s="384">
        <v>2</v>
      </c>
      <c r="O30" s="384">
        <v>6</v>
      </c>
      <c r="P30" s="490">
        <v>72</v>
      </c>
      <c r="Q30" s="490">
        <v>11</v>
      </c>
      <c r="R30" s="82">
        <v>2</v>
      </c>
      <c r="S30" s="82">
        <v>5</v>
      </c>
      <c r="T30" s="143" t="s">
        <v>114</v>
      </c>
      <c r="U30" s="143" t="s">
        <v>115</v>
      </c>
      <c r="V30" s="80"/>
      <c r="W30" s="81"/>
      <c r="X30" s="82">
        <v>2</v>
      </c>
      <c r="Y30" s="83">
        <v>6</v>
      </c>
      <c r="Z30" s="80"/>
      <c r="AA30" s="81"/>
      <c r="AB30" s="80"/>
      <c r="AC30" s="81"/>
      <c r="AD30" s="80"/>
      <c r="AE30" s="81"/>
      <c r="AF30" s="33"/>
      <c r="AG30" s="33"/>
      <c r="AH30" s="33"/>
      <c r="AI30" s="33"/>
      <c r="AJ30" s="33"/>
      <c r="AK30" s="17"/>
      <c r="AL30" s="33"/>
      <c r="AM30" s="33"/>
      <c r="AN30" s="33"/>
      <c r="AO30" s="33"/>
      <c r="AP30" s="34"/>
      <c r="AQ30" s="31"/>
    </row>
    <row r="31" spans="2:43" s="32" customFormat="1" ht="15.95" customHeight="1" x14ac:dyDescent="0.25">
      <c r="B31" s="291"/>
      <c r="C31" s="56"/>
      <c r="D31" s="56" t="s">
        <v>25</v>
      </c>
      <c r="E31" s="76">
        <v>3</v>
      </c>
      <c r="F31" s="76">
        <v>1</v>
      </c>
      <c r="G31" s="87"/>
      <c r="H31" s="172">
        <v>100</v>
      </c>
      <c r="I31" s="410">
        <v>108</v>
      </c>
      <c r="J31" s="242">
        <v>1</v>
      </c>
      <c r="K31" s="410">
        <v>2</v>
      </c>
      <c r="L31" s="410">
        <v>5</v>
      </c>
      <c r="M31" s="384">
        <v>120</v>
      </c>
      <c r="N31" s="384">
        <v>2</v>
      </c>
      <c r="O31" s="384">
        <v>6</v>
      </c>
      <c r="P31" s="490">
        <v>93</v>
      </c>
      <c r="Q31" s="490">
        <v>3</v>
      </c>
      <c r="R31" s="82"/>
      <c r="S31" s="82"/>
      <c r="T31" s="143" t="s">
        <v>114</v>
      </c>
      <c r="U31" s="143" t="s">
        <v>115</v>
      </c>
      <c r="V31" s="80"/>
      <c r="W31" s="81"/>
      <c r="X31" s="82">
        <v>2</v>
      </c>
      <c r="Y31" s="83">
        <v>6</v>
      </c>
      <c r="Z31" s="80"/>
      <c r="AA31" s="81"/>
      <c r="AB31" s="80"/>
      <c r="AC31" s="81"/>
      <c r="AD31" s="80"/>
      <c r="AE31" s="81"/>
      <c r="AF31" s="33"/>
      <c r="AG31" s="33"/>
      <c r="AH31" s="33"/>
      <c r="AI31" s="33"/>
      <c r="AJ31" s="33"/>
      <c r="AK31" s="17"/>
      <c r="AL31" s="33"/>
      <c r="AM31" s="33"/>
      <c r="AN31" s="33"/>
      <c r="AO31" s="33"/>
      <c r="AP31" s="34"/>
      <c r="AQ31" s="31"/>
    </row>
    <row r="32" spans="2:43" ht="15.95" customHeight="1" x14ac:dyDescent="0.2">
      <c r="B32" s="290"/>
      <c r="C32" s="52"/>
      <c r="D32" s="53"/>
      <c r="E32" s="196"/>
      <c r="F32" s="196"/>
      <c r="G32" s="162"/>
      <c r="H32" s="53"/>
      <c r="I32" s="283"/>
      <c r="J32" s="240"/>
      <c r="K32" s="283"/>
      <c r="L32" s="283"/>
      <c r="M32" s="382"/>
      <c r="N32" s="382"/>
      <c r="O32" s="382"/>
      <c r="P32" s="433"/>
      <c r="Q32" s="433"/>
      <c r="R32" s="447"/>
      <c r="S32" s="447"/>
      <c r="T32" s="304"/>
      <c r="U32" s="304"/>
      <c r="V32" s="54"/>
      <c r="W32" s="54"/>
      <c r="X32" s="53"/>
      <c r="Y32" s="53"/>
      <c r="Z32" s="53"/>
      <c r="AA32" s="53"/>
      <c r="AB32" s="53"/>
      <c r="AC32" s="53"/>
      <c r="AD32" s="53"/>
      <c r="AE32" s="319"/>
      <c r="AF32" s="19"/>
      <c r="AG32" s="19"/>
      <c r="AH32" s="19"/>
      <c r="AI32" s="19"/>
      <c r="AJ32" s="19"/>
      <c r="AK32" s="17"/>
      <c r="AL32" s="19"/>
      <c r="AM32" s="19"/>
      <c r="AN32" s="19"/>
      <c r="AO32" s="19"/>
      <c r="AP32" s="27"/>
      <c r="AQ32" s="22"/>
    </row>
    <row r="33" spans="2:43" ht="15.95" customHeight="1" x14ac:dyDescent="0.25">
      <c r="B33" s="289">
        <v>3</v>
      </c>
      <c r="C33" s="46">
        <v>1</v>
      </c>
      <c r="D33" s="46" t="s">
        <v>26</v>
      </c>
      <c r="E33" s="98">
        <v>3</v>
      </c>
      <c r="F33" s="98">
        <v>1</v>
      </c>
      <c r="G33" s="87"/>
      <c r="H33" s="170">
        <v>280</v>
      </c>
      <c r="I33" s="409">
        <v>177</v>
      </c>
      <c r="J33" s="239">
        <v>24</v>
      </c>
      <c r="K33" s="409">
        <v>5</v>
      </c>
      <c r="L33" s="409">
        <v>14</v>
      </c>
      <c r="M33" s="381">
        <v>220</v>
      </c>
      <c r="N33" s="381">
        <v>5</v>
      </c>
      <c r="O33" s="381">
        <v>11</v>
      </c>
      <c r="P33" s="140">
        <v>217</v>
      </c>
      <c r="Q33" s="140">
        <v>37</v>
      </c>
      <c r="R33" s="286">
        <v>6</v>
      </c>
      <c r="S33" s="286" t="s">
        <v>303</v>
      </c>
      <c r="T33" s="139" t="s">
        <v>110</v>
      </c>
      <c r="U33" s="139" t="s">
        <v>117</v>
      </c>
      <c r="V33" s="48">
        <f>X33+Z33+AB33+AD33</f>
        <v>5</v>
      </c>
      <c r="W33" s="49">
        <f>Y33+AA33+AC33+AE33</f>
        <v>11</v>
      </c>
      <c r="X33" s="50">
        <v>2</v>
      </c>
      <c r="Y33" s="51">
        <v>4</v>
      </c>
      <c r="Z33" s="50">
        <v>1.5</v>
      </c>
      <c r="AA33" s="51">
        <v>3</v>
      </c>
      <c r="AB33" s="50">
        <v>0.75</v>
      </c>
      <c r="AC33" s="51">
        <v>2</v>
      </c>
      <c r="AD33" s="50">
        <v>0.75</v>
      </c>
      <c r="AE33" s="51">
        <v>2</v>
      </c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27"/>
      <c r="AQ33" s="22"/>
    </row>
    <row r="34" spans="2:43" ht="15.95" customHeight="1" x14ac:dyDescent="0.25">
      <c r="B34" s="289"/>
      <c r="C34" s="46"/>
      <c r="D34" s="46" t="s">
        <v>28</v>
      </c>
      <c r="E34" s="98">
        <v>3</v>
      </c>
      <c r="F34" s="98">
        <v>1</v>
      </c>
      <c r="G34" s="87">
        <v>12</v>
      </c>
      <c r="H34" s="173">
        <v>144</v>
      </c>
      <c r="I34" s="411">
        <v>105</v>
      </c>
      <c r="J34" s="243">
        <v>23</v>
      </c>
      <c r="K34" s="411">
        <v>3</v>
      </c>
      <c r="L34" s="411">
        <v>9</v>
      </c>
      <c r="M34" s="385">
        <v>120</v>
      </c>
      <c r="N34" s="385">
        <v>3</v>
      </c>
      <c r="O34" s="385">
        <v>10</v>
      </c>
      <c r="P34" s="434">
        <v>95</v>
      </c>
      <c r="Q34" s="434">
        <v>20</v>
      </c>
      <c r="R34" s="448">
        <v>3</v>
      </c>
      <c r="S34" s="448">
        <v>10</v>
      </c>
      <c r="T34" s="144" t="s">
        <v>109</v>
      </c>
      <c r="U34" s="144" t="s">
        <v>111</v>
      </c>
      <c r="V34" s="112">
        <f t="shared" ref="V34:W37" si="2">X34+Z34+AB34+AD34</f>
        <v>3</v>
      </c>
      <c r="W34" s="113">
        <v>10</v>
      </c>
      <c r="X34" s="84"/>
      <c r="Y34" s="85"/>
      <c r="Z34" s="110">
        <v>1.8</v>
      </c>
      <c r="AA34" s="157">
        <v>6</v>
      </c>
      <c r="AB34" s="110">
        <v>0.6</v>
      </c>
      <c r="AC34" s="111">
        <v>2</v>
      </c>
      <c r="AD34" s="110">
        <v>0.6</v>
      </c>
      <c r="AE34" s="111">
        <v>2</v>
      </c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27"/>
      <c r="AQ34" s="22"/>
    </row>
    <row r="35" spans="2:43" ht="15.95" customHeight="1" x14ac:dyDescent="0.25">
      <c r="B35" s="289"/>
      <c r="C35" s="46"/>
      <c r="D35" s="46" t="s">
        <v>37</v>
      </c>
      <c r="E35" s="98">
        <v>3.5</v>
      </c>
      <c r="F35" s="98">
        <v>0.5</v>
      </c>
      <c r="G35" s="87">
        <v>15</v>
      </c>
      <c r="H35" s="173">
        <v>180</v>
      </c>
      <c r="I35" s="411">
        <v>128</v>
      </c>
      <c r="J35" s="243">
        <v>23</v>
      </c>
      <c r="K35" s="411">
        <v>3</v>
      </c>
      <c r="L35" s="411">
        <v>12</v>
      </c>
      <c r="M35" s="385">
        <v>150</v>
      </c>
      <c r="N35" s="385">
        <v>3</v>
      </c>
      <c r="O35" s="385">
        <v>10</v>
      </c>
      <c r="P35" s="434">
        <v>141</v>
      </c>
      <c r="Q35" s="434">
        <v>20</v>
      </c>
      <c r="R35" s="448">
        <v>3</v>
      </c>
      <c r="S35" s="448">
        <v>10</v>
      </c>
      <c r="T35" s="144" t="s">
        <v>109</v>
      </c>
      <c r="U35" s="144" t="s">
        <v>111</v>
      </c>
      <c r="V35" s="112">
        <f t="shared" si="2"/>
        <v>3</v>
      </c>
      <c r="W35" s="113">
        <f t="shared" si="2"/>
        <v>10</v>
      </c>
      <c r="X35" s="84"/>
      <c r="Y35" s="85"/>
      <c r="Z35" s="110">
        <v>1.8</v>
      </c>
      <c r="AA35" s="111">
        <v>6</v>
      </c>
      <c r="AB35" s="110">
        <v>0.6</v>
      </c>
      <c r="AC35" s="111">
        <v>2</v>
      </c>
      <c r="AD35" s="110">
        <v>0.6</v>
      </c>
      <c r="AE35" s="111">
        <v>2</v>
      </c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27"/>
      <c r="AQ35" s="22"/>
    </row>
    <row r="36" spans="2:43" ht="15.95" customHeight="1" x14ac:dyDescent="0.25">
      <c r="B36" s="289"/>
      <c r="C36" s="46"/>
      <c r="D36" s="46" t="s">
        <v>94</v>
      </c>
      <c r="E36" s="98">
        <v>3.5</v>
      </c>
      <c r="F36" s="98">
        <v>0.5</v>
      </c>
      <c r="G36" s="87">
        <v>15</v>
      </c>
      <c r="H36" s="173">
        <v>150</v>
      </c>
      <c r="I36" s="411">
        <v>112</v>
      </c>
      <c r="J36" s="243">
        <v>15</v>
      </c>
      <c r="K36" s="411">
        <v>3</v>
      </c>
      <c r="L36" s="411">
        <v>10</v>
      </c>
      <c r="M36" s="385">
        <v>120</v>
      </c>
      <c r="N36" s="385">
        <v>3</v>
      </c>
      <c r="O36" s="385">
        <v>8</v>
      </c>
      <c r="P36" s="434">
        <f>117+12</f>
        <v>129</v>
      </c>
      <c r="Q36" s="434">
        <f>14+8</f>
        <v>22</v>
      </c>
      <c r="R36" s="448">
        <v>3</v>
      </c>
      <c r="S36" s="448">
        <v>8</v>
      </c>
      <c r="T36" s="144" t="s">
        <v>109</v>
      </c>
      <c r="U36" s="144" t="s">
        <v>111</v>
      </c>
      <c r="V36" s="112">
        <f t="shared" si="2"/>
        <v>3</v>
      </c>
      <c r="W36" s="113">
        <f t="shared" si="2"/>
        <v>8</v>
      </c>
      <c r="X36" s="68"/>
      <c r="Y36" s="69"/>
      <c r="Z36" s="216">
        <v>1.8</v>
      </c>
      <c r="AA36" s="217">
        <v>4</v>
      </c>
      <c r="AB36" s="216">
        <v>0.6</v>
      </c>
      <c r="AC36" s="217">
        <v>2</v>
      </c>
      <c r="AD36" s="216">
        <v>0.6</v>
      </c>
      <c r="AE36" s="217">
        <v>2</v>
      </c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27"/>
      <c r="AQ36" s="22"/>
    </row>
    <row r="37" spans="2:43" ht="15.95" customHeight="1" x14ac:dyDescent="0.25">
      <c r="B37" s="289"/>
      <c r="C37" s="45"/>
      <c r="D37" s="45" t="s">
        <v>27</v>
      </c>
      <c r="E37" s="180">
        <v>2.5</v>
      </c>
      <c r="F37" s="180">
        <v>1.5</v>
      </c>
      <c r="G37" s="87">
        <v>30</v>
      </c>
      <c r="H37" s="173">
        <v>120</v>
      </c>
      <c r="I37" s="411">
        <v>59</v>
      </c>
      <c r="J37" s="243">
        <v>0</v>
      </c>
      <c r="K37" s="411">
        <v>2</v>
      </c>
      <c r="L37" s="411">
        <v>4</v>
      </c>
      <c r="M37" s="385">
        <v>120</v>
      </c>
      <c r="N37" s="385">
        <v>2</v>
      </c>
      <c r="O37" s="385">
        <v>4</v>
      </c>
      <c r="P37" s="434">
        <v>72</v>
      </c>
      <c r="Q37" s="434">
        <v>4</v>
      </c>
      <c r="R37" s="448">
        <v>2</v>
      </c>
      <c r="S37" s="448">
        <v>4</v>
      </c>
      <c r="T37" s="144" t="s">
        <v>163</v>
      </c>
      <c r="U37" s="144" t="s">
        <v>111</v>
      </c>
      <c r="V37" s="112">
        <f t="shared" si="2"/>
        <v>2</v>
      </c>
      <c r="W37" s="113">
        <f t="shared" si="2"/>
        <v>4</v>
      </c>
      <c r="X37" s="68"/>
      <c r="Y37" s="69"/>
      <c r="Z37" s="144">
        <v>1</v>
      </c>
      <c r="AA37" s="157">
        <v>2</v>
      </c>
      <c r="AB37" s="144">
        <v>0.5</v>
      </c>
      <c r="AC37" s="157">
        <v>1</v>
      </c>
      <c r="AD37" s="144">
        <v>0.5</v>
      </c>
      <c r="AE37" s="157">
        <v>1</v>
      </c>
      <c r="AF37" s="229"/>
      <c r="AG37" s="229"/>
      <c r="AH37" s="229"/>
      <c r="AI37" s="229"/>
      <c r="AJ37" s="229"/>
      <c r="AK37" s="229"/>
      <c r="AL37" s="17"/>
      <c r="AM37" s="17"/>
      <c r="AN37" s="17"/>
      <c r="AO37" s="17"/>
      <c r="AP37" s="27"/>
      <c r="AQ37" s="22"/>
    </row>
    <row r="38" spans="2:43" ht="15.95" customHeight="1" x14ac:dyDescent="0.25">
      <c r="B38" s="289"/>
      <c r="C38" s="45"/>
      <c r="D38" s="86" t="s">
        <v>29</v>
      </c>
      <c r="E38" s="98">
        <v>3</v>
      </c>
      <c r="F38" s="98">
        <v>1</v>
      </c>
      <c r="G38" s="87">
        <v>15</v>
      </c>
      <c r="H38" s="172">
        <v>135</v>
      </c>
      <c r="I38" s="410">
        <v>86</v>
      </c>
      <c r="J38" s="242">
        <v>27</v>
      </c>
      <c r="K38" s="410">
        <v>2</v>
      </c>
      <c r="L38" s="410">
        <v>9</v>
      </c>
      <c r="M38" s="384">
        <v>120</v>
      </c>
      <c r="N38" s="384">
        <v>2</v>
      </c>
      <c r="O38" s="384">
        <v>8</v>
      </c>
      <c r="P38" s="143">
        <v>138</v>
      </c>
      <c r="Q38" s="143">
        <v>35</v>
      </c>
      <c r="R38" s="82">
        <v>2</v>
      </c>
      <c r="S38" s="82">
        <v>8</v>
      </c>
      <c r="T38" s="142" t="s">
        <v>118</v>
      </c>
      <c r="U38" s="142" t="s">
        <v>119</v>
      </c>
      <c r="V38" s="68"/>
      <c r="W38" s="69"/>
      <c r="X38" s="70">
        <v>2</v>
      </c>
      <c r="Y38" s="71">
        <v>8</v>
      </c>
      <c r="Z38" s="72"/>
      <c r="AA38" s="73"/>
      <c r="AB38" s="72"/>
      <c r="AC38" s="73"/>
      <c r="AD38" s="72"/>
      <c r="AE38" s="73"/>
      <c r="AF38" s="229"/>
      <c r="AG38" s="229"/>
      <c r="AH38" s="231"/>
      <c r="AI38" s="231"/>
      <c r="AJ38" s="230"/>
      <c r="AK38" s="229"/>
      <c r="AL38" s="17"/>
      <c r="AM38" s="17"/>
      <c r="AN38" s="17"/>
      <c r="AO38" s="17"/>
      <c r="AP38" s="27"/>
      <c r="AQ38" s="22"/>
    </row>
    <row r="39" spans="2:43" ht="15.95" customHeight="1" x14ac:dyDescent="0.25">
      <c r="B39" s="289"/>
      <c r="C39" s="45"/>
      <c r="D39" s="86" t="s">
        <v>38</v>
      </c>
      <c r="E39" s="98">
        <v>2</v>
      </c>
      <c r="F39" s="98">
        <v>2</v>
      </c>
      <c r="G39" s="87"/>
      <c r="H39" s="172">
        <v>120</v>
      </c>
      <c r="I39" s="410">
        <v>89</v>
      </c>
      <c r="J39" s="242">
        <v>10</v>
      </c>
      <c r="K39" s="410">
        <v>2</v>
      </c>
      <c r="L39" s="410">
        <v>6</v>
      </c>
      <c r="M39" s="384">
        <v>120</v>
      </c>
      <c r="N39" s="384">
        <v>2</v>
      </c>
      <c r="O39" s="384">
        <v>6</v>
      </c>
      <c r="P39" s="143">
        <v>105</v>
      </c>
      <c r="Q39" s="143">
        <v>10</v>
      </c>
      <c r="R39" s="82">
        <v>2</v>
      </c>
      <c r="S39" s="82">
        <v>6</v>
      </c>
      <c r="T39" s="142" t="s">
        <v>118</v>
      </c>
      <c r="U39" s="142" t="s">
        <v>119</v>
      </c>
      <c r="V39" s="68"/>
      <c r="W39" s="69"/>
      <c r="X39" s="70">
        <v>2</v>
      </c>
      <c r="Y39" s="71">
        <v>6</v>
      </c>
      <c r="Z39" s="72"/>
      <c r="AA39" s="73"/>
      <c r="AB39" s="72"/>
      <c r="AC39" s="73"/>
      <c r="AD39" s="72"/>
      <c r="AE39" s="73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27"/>
      <c r="AQ39" s="22"/>
    </row>
    <row r="40" spans="2:43" ht="15.95" customHeight="1" x14ac:dyDescent="0.25">
      <c r="B40" s="289"/>
      <c r="C40" s="45"/>
      <c r="D40" s="86" t="s">
        <v>39</v>
      </c>
      <c r="E40" s="98">
        <v>2</v>
      </c>
      <c r="F40" s="98">
        <v>2</v>
      </c>
      <c r="G40" s="87"/>
      <c r="H40" s="172">
        <v>120</v>
      </c>
      <c r="I40" s="410">
        <v>80</v>
      </c>
      <c r="J40" s="242">
        <v>0</v>
      </c>
      <c r="K40" s="410">
        <v>2</v>
      </c>
      <c r="L40" s="410">
        <v>6</v>
      </c>
      <c r="M40" s="384">
        <v>120</v>
      </c>
      <c r="N40" s="384">
        <v>2</v>
      </c>
      <c r="O40" s="384">
        <v>6</v>
      </c>
      <c r="P40" s="143">
        <v>99</v>
      </c>
      <c r="Q40" s="143">
        <v>4</v>
      </c>
      <c r="R40" s="82">
        <v>2</v>
      </c>
      <c r="S40" s="82">
        <v>6</v>
      </c>
      <c r="T40" s="142" t="s">
        <v>118</v>
      </c>
      <c r="U40" s="142" t="s">
        <v>119</v>
      </c>
      <c r="V40" s="68"/>
      <c r="W40" s="69"/>
      <c r="X40" s="70">
        <v>2</v>
      </c>
      <c r="Y40" s="71">
        <v>6</v>
      </c>
      <c r="Z40" s="72"/>
      <c r="AA40" s="73"/>
      <c r="AB40" s="72"/>
      <c r="AC40" s="73"/>
      <c r="AD40" s="72"/>
      <c r="AE40" s="73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27"/>
      <c r="AQ40" s="22"/>
    </row>
    <row r="41" spans="2:43" ht="15.95" customHeight="1" x14ac:dyDescent="0.25">
      <c r="B41" s="292"/>
      <c r="C41" s="61"/>
      <c r="D41" s="46" t="s">
        <v>43</v>
      </c>
      <c r="E41" s="180">
        <v>2</v>
      </c>
      <c r="F41" s="180">
        <v>2</v>
      </c>
      <c r="G41" s="87">
        <v>12</v>
      </c>
      <c r="H41" s="172">
        <v>120</v>
      </c>
      <c r="I41" s="410">
        <v>101</v>
      </c>
      <c r="J41" s="242">
        <v>0</v>
      </c>
      <c r="K41" s="410">
        <v>2</v>
      </c>
      <c r="L41" s="410">
        <v>6</v>
      </c>
      <c r="M41" s="384">
        <v>108</v>
      </c>
      <c r="N41" s="384">
        <v>2</v>
      </c>
      <c r="O41" s="384">
        <v>9</v>
      </c>
      <c r="P41" s="143">
        <f>97+22</f>
        <v>119</v>
      </c>
      <c r="Q41" s="143">
        <v>1</v>
      </c>
      <c r="R41" s="82">
        <v>2</v>
      </c>
      <c r="S41" s="82">
        <v>9</v>
      </c>
      <c r="T41" s="142" t="s">
        <v>118</v>
      </c>
      <c r="U41" s="142" t="s">
        <v>119</v>
      </c>
      <c r="V41" s="68"/>
      <c r="W41" s="69"/>
      <c r="X41" s="70">
        <v>2</v>
      </c>
      <c r="Y41" s="71">
        <v>9</v>
      </c>
      <c r="Z41" s="80"/>
      <c r="AA41" s="81"/>
      <c r="AB41" s="80"/>
      <c r="AC41" s="81"/>
      <c r="AD41" s="80"/>
      <c r="AE41" s="81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27"/>
      <c r="AQ41" s="22"/>
    </row>
    <row r="42" spans="2:43" ht="15.95" customHeight="1" x14ac:dyDescent="0.2">
      <c r="B42" s="290"/>
      <c r="C42" s="52"/>
      <c r="D42" s="53"/>
      <c r="E42" s="196"/>
      <c r="F42" s="196"/>
      <c r="G42" s="162"/>
      <c r="H42" s="53"/>
      <c r="I42" s="283"/>
      <c r="J42" s="240"/>
      <c r="K42" s="283"/>
      <c r="L42" s="283"/>
      <c r="M42" s="382"/>
      <c r="N42" s="382"/>
      <c r="O42" s="382"/>
      <c r="P42" s="433"/>
      <c r="Q42" s="433"/>
      <c r="R42" s="447"/>
      <c r="S42" s="447"/>
      <c r="T42" s="304"/>
      <c r="U42" s="304"/>
      <c r="V42" s="54"/>
      <c r="W42" s="54"/>
      <c r="X42" s="53"/>
      <c r="Y42" s="53"/>
      <c r="Z42" s="53"/>
      <c r="AA42" s="53"/>
      <c r="AB42" s="53"/>
      <c r="AC42" s="53"/>
      <c r="AD42" s="53"/>
      <c r="AE42" s="319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27"/>
      <c r="AQ42" s="22"/>
    </row>
    <row r="43" spans="2:43" s="37" customFormat="1" ht="15.95" customHeight="1" x14ac:dyDescent="0.25">
      <c r="B43" s="293">
        <v>4</v>
      </c>
      <c r="C43" s="92">
        <v>2</v>
      </c>
      <c r="D43" s="92" t="s">
        <v>30</v>
      </c>
      <c r="E43" s="88">
        <v>1.5</v>
      </c>
      <c r="F43" s="88">
        <v>2.5</v>
      </c>
      <c r="G43" s="87"/>
      <c r="H43" s="171">
        <v>240</v>
      </c>
      <c r="I43" s="407">
        <v>168</v>
      </c>
      <c r="J43" s="241">
        <v>73</v>
      </c>
      <c r="K43" s="407">
        <v>4</v>
      </c>
      <c r="L43" s="407">
        <v>11</v>
      </c>
      <c r="M43" s="383">
        <v>180</v>
      </c>
      <c r="N43" s="383">
        <v>3</v>
      </c>
      <c r="O43" s="383">
        <v>9</v>
      </c>
      <c r="P43" s="489">
        <v>156</v>
      </c>
      <c r="Q43" s="489">
        <v>62</v>
      </c>
      <c r="R43" s="74">
        <v>4</v>
      </c>
      <c r="S43" s="74">
        <v>9</v>
      </c>
      <c r="T43" s="93" t="s">
        <v>124</v>
      </c>
      <c r="U43" s="93" t="s">
        <v>126</v>
      </c>
      <c r="V43" s="74">
        <f t="shared" ref="V43:W45" si="3">Z43+AB43+AD43</f>
        <v>4</v>
      </c>
      <c r="W43" s="75">
        <f t="shared" si="3"/>
        <v>9</v>
      </c>
      <c r="X43" s="80"/>
      <c r="Y43" s="81"/>
      <c r="Z43" s="93">
        <v>2</v>
      </c>
      <c r="AA43" s="94">
        <v>5</v>
      </c>
      <c r="AB43" s="93">
        <v>1</v>
      </c>
      <c r="AC43" s="94">
        <v>2</v>
      </c>
      <c r="AD43" s="93">
        <v>1</v>
      </c>
      <c r="AE43" s="94">
        <v>2</v>
      </c>
      <c r="AF43" s="14"/>
      <c r="AG43" s="14"/>
      <c r="AH43" s="14"/>
      <c r="AI43" s="14"/>
      <c r="AJ43" s="14"/>
      <c r="AK43" s="17"/>
      <c r="AL43" s="14"/>
      <c r="AM43" s="14"/>
      <c r="AN43" s="14"/>
      <c r="AO43" s="14"/>
      <c r="AP43" s="38"/>
      <c r="AQ43" s="21"/>
    </row>
    <row r="44" spans="2:43" ht="15.95" customHeight="1" x14ac:dyDescent="0.25">
      <c r="B44" s="292"/>
      <c r="C44" s="61"/>
      <c r="D44" s="61" t="s">
        <v>31</v>
      </c>
      <c r="E44" s="197">
        <v>3.5</v>
      </c>
      <c r="F44" s="197">
        <v>0.5</v>
      </c>
      <c r="G44" s="87"/>
      <c r="H44" s="171">
        <v>200</v>
      </c>
      <c r="I44" s="407">
        <v>139</v>
      </c>
      <c r="J44" s="241">
        <v>50</v>
      </c>
      <c r="K44" s="407">
        <v>3</v>
      </c>
      <c r="L44" s="407">
        <v>10</v>
      </c>
      <c r="M44" s="383">
        <v>160</v>
      </c>
      <c r="N44" s="383">
        <v>3</v>
      </c>
      <c r="O44" s="383">
        <v>8</v>
      </c>
      <c r="P44" s="489">
        <v>161</v>
      </c>
      <c r="Q44" s="489">
        <v>66</v>
      </c>
      <c r="R44" s="74">
        <v>3</v>
      </c>
      <c r="S44" s="74">
        <v>8</v>
      </c>
      <c r="T44" s="93" t="s">
        <v>124</v>
      </c>
      <c r="U44" s="93" t="s">
        <v>125</v>
      </c>
      <c r="V44" s="74">
        <f t="shared" si="3"/>
        <v>3</v>
      </c>
      <c r="W44" s="75">
        <f t="shared" si="3"/>
        <v>8</v>
      </c>
      <c r="X44" s="76"/>
      <c r="Y44" s="77"/>
      <c r="Z44" s="93">
        <v>1.5</v>
      </c>
      <c r="AA44" s="94">
        <v>4</v>
      </c>
      <c r="AB44" s="93">
        <v>0.75</v>
      </c>
      <c r="AC44" s="94">
        <v>2</v>
      </c>
      <c r="AD44" s="93">
        <v>0.75</v>
      </c>
      <c r="AE44" s="94">
        <v>2</v>
      </c>
      <c r="AF44" s="19"/>
      <c r="AG44" s="19"/>
      <c r="AH44" s="19"/>
      <c r="AI44" s="19"/>
      <c r="AJ44" s="19"/>
      <c r="AK44" s="17"/>
      <c r="AL44" s="19"/>
      <c r="AM44" s="19"/>
      <c r="AN44" s="19"/>
      <c r="AO44" s="19"/>
      <c r="AP44" s="27"/>
      <c r="AQ44" s="22"/>
    </row>
    <row r="45" spans="2:43" ht="15.95" customHeight="1" x14ac:dyDescent="0.25">
      <c r="B45" s="292"/>
      <c r="C45" s="61"/>
      <c r="D45" s="61" t="s">
        <v>34</v>
      </c>
      <c r="E45" s="197">
        <v>3</v>
      </c>
      <c r="F45" s="197">
        <v>1</v>
      </c>
      <c r="G45" s="87"/>
      <c r="H45" s="171">
        <v>160</v>
      </c>
      <c r="I45" s="407">
        <v>140</v>
      </c>
      <c r="J45" s="241">
        <v>45</v>
      </c>
      <c r="K45" s="407">
        <v>3</v>
      </c>
      <c r="L45" s="407">
        <v>8</v>
      </c>
      <c r="M45" s="383">
        <v>160</v>
      </c>
      <c r="N45" s="383">
        <v>3</v>
      </c>
      <c r="O45" s="383">
        <v>8</v>
      </c>
      <c r="P45" s="489">
        <v>170</v>
      </c>
      <c r="Q45" s="489">
        <v>71</v>
      </c>
      <c r="R45" s="74">
        <v>3</v>
      </c>
      <c r="S45" s="74">
        <v>8</v>
      </c>
      <c r="T45" s="93" t="s">
        <v>124</v>
      </c>
      <c r="U45" s="93" t="s">
        <v>125</v>
      </c>
      <c r="V45" s="74">
        <f t="shared" si="3"/>
        <v>3</v>
      </c>
      <c r="W45" s="75">
        <f t="shared" si="3"/>
        <v>8</v>
      </c>
      <c r="X45" s="76"/>
      <c r="Y45" s="77"/>
      <c r="Z45" s="93">
        <v>1.5</v>
      </c>
      <c r="AA45" s="94">
        <v>4</v>
      </c>
      <c r="AB45" s="93">
        <v>0.75</v>
      </c>
      <c r="AC45" s="94">
        <v>2</v>
      </c>
      <c r="AD45" s="93">
        <v>0.75</v>
      </c>
      <c r="AE45" s="94">
        <v>2</v>
      </c>
      <c r="AF45" s="19"/>
      <c r="AG45" s="19"/>
      <c r="AH45" s="19"/>
      <c r="AI45" s="19"/>
      <c r="AJ45" s="19"/>
      <c r="AK45" s="17"/>
      <c r="AL45" s="19"/>
      <c r="AM45" s="19"/>
      <c r="AN45" s="19"/>
      <c r="AO45" s="19"/>
      <c r="AP45" s="27"/>
      <c r="AQ45" s="22"/>
    </row>
    <row r="46" spans="2:43" ht="15.95" customHeight="1" x14ac:dyDescent="0.25">
      <c r="B46" s="292"/>
      <c r="C46" s="61"/>
      <c r="D46" s="61" t="s">
        <v>28</v>
      </c>
      <c r="E46" s="197">
        <v>3</v>
      </c>
      <c r="F46" s="197">
        <v>1</v>
      </c>
      <c r="G46" s="87">
        <v>12</v>
      </c>
      <c r="H46" s="228">
        <v>112</v>
      </c>
      <c r="I46" s="412">
        <v>88</v>
      </c>
      <c r="J46" s="244">
        <v>13</v>
      </c>
      <c r="K46" s="412">
        <v>2</v>
      </c>
      <c r="L46" s="412">
        <v>7</v>
      </c>
      <c r="M46" s="386">
        <v>96</v>
      </c>
      <c r="N46" s="386">
        <v>2</v>
      </c>
      <c r="O46" s="386">
        <v>8</v>
      </c>
      <c r="P46" s="481">
        <v>140</v>
      </c>
      <c r="Q46" s="154">
        <v>38</v>
      </c>
      <c r="R46" s="96">
        <v>2</v>
      </c>
      <c r="S46" s="469">
        <v>10</v>
      </c>
      <c r="T46" s="80" t="s">
        <v>127</v>
      </c>
      <c r="U46" s="80" t="s">
        <v>128</v>
      </c>
      <c r="V46" s="80"/>
      <c r="W46" s="81"/>
      <c r="X46" s="96">
        <v>2</v>
      </c>
      <c r="Y46" s="97">
        <v>8</v>
      </c>
      <c r="Z46" s="80"/>
      <c r="AA46" s="81"/>
      <c r="AB46" s="80"/>
      <c r="AC46" s="81"/>
      <c r="AD46" s="80"/>
      <c r="AE46" s="81"/>
      <c r="AF46" s="19"/>
      <c r="AG46" s="19"/>
      <c r="AH46" s="19"/>
      <c r="AI46" s="19"/>
      <c r="AJ46" s="19"/>
      <c r="AK46" s="17"/>
      <c r="AL46" s="19"/>
      <c r="AM46" s="19"/>
      <c r="AN46" s="19"/>
      <c r="AO46" s="19"/>
      <c r="AP46" s="27"/>
      <c r="AQ46" s="22"/>
    </row>
    <row r="47" spans="2:43" ht="15.95" customHeight="1" x14ac:dyDescent="0.25">
      <c r="B47" s="292"/>
      <c r="C47" s="61"/>
      <c r="D47" s="61" t="s">
        <v>32</v>
      </c>
      <c r="E47" s="197">
        <v>2</v>
      </c>
      <c r="F47" s="197">
        <v>2</v>
      </c>
      <c r="G47" s="87"/>
      <c r="H47" s="228">
        <v>120</v>
      </c>
      <c r="I47" s="412">
        <v>87</v>
      </c>
      <c r="J47" s="244">
        <v>16</v>
      </c>
      <c r="K47" s="412">
        <v>2</v>
      </c>
      <c r="L47" s="412">
        <v>6</v>
      </c>
      <c r="M47" s="386">
        <v>100</v>
      </c>
      <c r="N47" s="386">
        <v>2</v>
      </c>
      <c r="O47" s="386">
        <v>5</v>
      </c>
      <c r="P47" s="481">
        <v>116</v>
      </c>
      <c r="Q47" s="154">
        <v>18</v>
      </c>
      <c r="R47" s="96">
        <v>2</v>
      </c>
      <c r="S47" s="469">
        <v>5</v>
      </c>
      <c r="T47" s="80" t="s">
        <v>127</v>
      </c>
      <c r="U47" s="80" t="s">
        <v>128</v>
      </c>
      <c r="V47" s="80"/>
      <c r="W47" s="81"/>
      <c r="X47" s="96">
        <v>2</v>
      </c>
      <c r="Y47" s="97">
        <v>5</v>
      </c>
      <c r="Z47" s="80"/>
      <c r="AA47" s="81"/>
      <c r="AB47" s="80"/>
      <c r="AC47" s="81"/>
      <c r="AD47" s="80"/>
      <c r="AE47" s="81"/>
      <c r="AF47" s="19"/>
      <c r="AG47" s="19"/>
      <c r="AH47" s="19"/>
      <c r="AI47" s="19"/>
      <c r="AJ47" s="19"/>
      <c r="AK47" s="17"/>
      <c r="AL47" s="19"/>
      <c r="AM47" s="19"/>
      <c r="AN47" s="19"/>
      <c r="AO47" s="19"/>
      <c r="AP47" s="27"/>
      <c r="AQ47" s="22"/>
    </row>
    <row r="48" spans="2:43" ht="15.95" customHeight="1" x14ac:dyDescent="0.25">
      <c r="B48" s="292"/>
      <c r="C48" s="61"/>
      <c r="D48" s="61" t="s">
        <v>42</v>
      </c>
      <c r="E48" s="197">
        <v>3</v>
      </c>
      <c r="F48" s="197">
        <v>1</v>
      </c>
      <c r="G48" s="87"/>
      <c r="H48" s="228">
        <v>120</v>
      </c>
      <c r="I48" s="412">
        <v>89</v>
      </c>
      <c r="J48" s="244">
        <v>9</v>
      </c>
      <c r="K48" s="412">
        <v>2</v>
      </c>
      <c r="L48" s="412">
        <v>6</v>
      </c>
      <c r="M48" s="386">
        <v>100</v>
      </c>
      <c r="N48" s="386">
        <v>2</v>
      </c>
      <c r="O48" s="386">
        <v>5</v>
      </c>
      <c r="P48" s="481">
        <v>120</v>
      </c>
      <c r="Q48" s="154">
        <v>20</v>
      </c>
      <c r="R48" s="96">
        <v>2</v>
      </c>
      <c r="S48" s="469">
        <v>5</v>
      </c>
      <c r="T48" s="80" t="s">
        <v>127</v>
      </c>
      <c r="U48" s="80" t="s">
        <v>128</v>
      </c>
      <c r="V48" s="80"/>
      <c r="W48" s="81"/>
      <c r="X48" s="96">
        <v>2</v>
      </c>
      <c r="Y48" s="97">
        <v>5</v>
      </c>
      <c r="Z48" s="80"/>
      <c r="AA48" s="81"/>
      <c r="AB48" s="80"/>
      <c r="AC48" s="81"/>
      <c r="AD48" s="80"/>
      <c r="AE48" s="81"/>
      <c r="AF48" s="19"/>
      <c r="AG48" s="19"/>
      <c r="AH48" s="19"/>
      <c r="AI48" s="19"/>
      <c r="AJ48" s="19"/>
      <c r="AK48" s="17"/>
      <c r="AL48" s="19"/>
      <c r="AM48" s="19"/>
      <c r="AN48" s="19"/>
      <c r="AO48" s="19"/>
      <c r="AP48" s="27"/>
      <c r="AQ48" s="22"/>
    </row>
    <row r="49" spans="2:43" ht="15.95" customHeight="1" x14ac:dyDescent="0.25">
      <c r="B49" s="292"/>
      <c r="C49" s="61"/>
      <c r="D49" s="61" t="s">
        <v>33</v>
      </c>
      <c r="E49" s="197">
        <v>2</v>
      </c>
      <c r="F49" s="197">
        <v>2</v>
      </c>
      <c r="G49" s="87"/>
      <c r="H49" s="228">
        <v>100</v>
      </c>
      <c r="I49" s="412">
        <v>76</v>
      </c>
      <c r="J49" s="244">
        <v>1</v>
      </c>
      <c r="K49" s="412">
        <v>2</v>
      </c>
      <c r="L49" s="412">
        <v>5</v>
      </c>
      <c r="M49" s="386">
        <v>100</v>
      </c>
      <c r="N49" s="386">
        <v>2</v>
      </c>
      <c r="O49" s="386">
        <v>5</v>
      </c>
      <c r="P49" s="154">
        <v>102</v>
      </c>
      <c r="Q49" s="154">
        <v>2</v>
      </c>
      <c r="R49" s="96">
        <v>2</v>
      </c>
      <c r="S49" s="96">
        <v>5</v>
      </c>
      <c r="T49" s="80" t="s">
        <v>127</v>
      </c>
      <c r="U49" s="80" t="s">
        <v>128</v>
      </c>
      <c r="V49" s="80"/>
      <c r="W49" s="81"/>
      <c r="X49" s="96">
        <v>2</v>
      </c>
      <c r="Y49" s="97">
        <v>5</v>
      </c>
      <c r="Z49" s="80"/>
      <c r="AA49" s="81"/>
      <c r="AB49" s="80"/>
      <c r="AC49" s="81"/>
      <c r="AD49" s="80"/>
      <c r="AE49" s="81"/>
      <c r="AF49" s="19"/>
      <c r="AG49" s="19"/>
      <c r="AH49" s="19"/>
      <c r="AI49" s="19"/>
      <c r="AJ49" s="19"/>
      <c r="AK49" s="17"/>
      <c r="AL49" s="19"/>
      <c r="AM49" s="19"/>
      <c r="AN49" s="19"/>
      <c r="AO49" s="19"/>
      <c r="AP49" s="27"/>
      <c r="AQ49" s="22"/>
    </row>
    <row r="50" spans="2:43" ht="15.95" customHeight="1" x14ac:dyDescent="0.25">
      <c r="B50" s="294"/>
      <c r="C50" s="103"/>
      <c r="D50" s="56" t="s">
        <v>27</v>
      </c>
      <c r="E50" s="76">
        <v>2.5</v>
      </c>
      <c r="F50" s="76">
        <v>1.5</v>
      </c>
      <c r="G50" s="87">
        <v>30</v>
      </c>
      <c r="H50" s="228">
        <v>90</v>
      </c>
      <c r="I50" s="412">
        <v>62</v>
      </c>
      <c r="J50" s="244">
        <v>0</v>
      </c>
      <c r="K50" s="412">
        <v>2</v>
      </c>
      <c r="L50" s="412">
        <v>3</v>
      </c>
      <c r="M50" s="386">
        <v>90</v>
      </c>
      <c r="N50" s="386">
        <v>2</v>
      </c>
      <c r="O50" s="386">
        <v>3</v>
      </c>
      <c r="P50" s="154">
        <v>78</v>
      </c>
      <c r="Q50" s="154">
        <v>1</v>
      </c>
      <c r="R50" s="96">
        <v>2</v>
      </c>
      <c r="S50" s="96">
        <v>3</v>
      </c>
      <c r="T50" s="80" t="s">
        <v>127</v>
      </c>
      <c r="U50" s="80" t="s">
        <v>128</v>
      </c>
      <c r="V50" s="80"/>
      <c r="W50" s="81"/>
      <c r="X50" s="96">
        <v>2</v>
      </c>
      <c r="Y50" s="97">
        <v>3</v>
      </c>
      <c r="Z50" s="154"/>
      <c r="AA50" s="155"/>
      <c r="AB50" s="154"/>
      <c r="AC50" s="155"/>
      <c r="AD50" s="154"/>
      <c r="AE50" s="155"/>
      <c r="AF50" s="19"/>
      <c r="AG50" s="19"/>
      <c r="AH50" s="19"/>
      <c r="AI50" s="19"/>
      <c r="AJ50" s="19"/>
      <c r="AK50" s="17"/>
      <c r="AL50" s="19"/>
      <c r="AM50" s="19"/>
      <c r="AN50" s="19"/>
      <c r="AO50" s="19"/>
      <c r="AP50" s="27"/>
      <c r="AQ50" s="22"/>
    </row>
    <row r="51" spans="2:43" ht="15.95" customHeight="1" x14ac:dyDescent="0.25">
      <c r="B51" s="292"/>
      <c r="C51" s="61"/>
      <c r="D51" s="61" t="s">
        <v>40</v>
      </c>
      <c r="E51" s="197">
        <v>3</v>
      </c>
      <c r="F51" s="197">
        <v>1</v>
      </c>
      <c r="G51" s="87"/>
      <c r="H51" s="228">
        <v>120</v>
      </c>
      <c r="I51" s="412">
        <v>86</v>
      </c>
      <c r="J51" s="244">
        <v>22</v>
      </c>
      <c r="K51" s="412">
        <v>2</v>
      </c>
      <c r="L51" s="412">
        <v>6</v>
      </c>
      <c r="M51" s="386">
        <v>100</v>
      </c>
      <c r="N51" s="386">
        <v>2</v>
      </c>
      <c r="O51" s="386">
        <v>5</v>
      </c>
      <c r="P51" s="154">
        <v>77</v>
      </c>
      <c r="Q51" s="154">
        <v>22</v>
      </c>
      <c r="R51" s="96">
        <v>2</v>
      </c>
      <c r="S51" s="96">
        <v>5</v>
      </c>
      <c r="T51" s="80" t="s">
        <v>129</v>
      </c>
      <c r="U51" s="80"/>
      <c r="V51" s="80"/>
      <c r="W51" s="81"/>
      <c r="X51" s="80"/>
      <c r="Y51" s="81"/>
      <c r="Z51" s="96">
        <v>2</v>
      </c>
      <c r="AA51" s="97">
        <v>5</v>
      </c>
      <c r="AB51" s="80"/>
      <c r="AC51" s="81"/>
      <c r="AD51" s="80"/>
      <c r="AE51" s="81"/>
      <c r="AF51" s="19"/>
      <c r="AG51" s="19"/>
      <c r="AH51" s="19"/>
      <c r="AI51" s="19"/>
      <c r="AJ51" s="19"/>
      <c r="AK51" s="17"/>
      <c r="AL51" s="19"/>
      <c r="AM51" s="19"/>
      <c r="AN51" s="19"/>
      <c r="AO51" s="19"/>
      <c r="AP51" s="27"/>
      <c r="AQ51" s="22"/>
    </row>
    <row r="52" spans="2:43" ht="15.95" customHeight="1" x14ac:dyDescent="0.25">
      <c r="B52" s="292"/>
      <c r="C52" s="61"/>
      <c r="D52" s="61" t="s">
        <v>41</v>
      </c>
      <c r="E52" s="197">
        <v>3</v>
      </c>
      <c r="F52" s="197">
        <v>1</v>
      </c>
      <c r="G52" s="87">
        <v>15</v>
      </c>
      <c r="H52" s="228">
        <v>120</v>
      </c>
      <c r="I52" s="412">
        <v>88</v>
      </c>
      <c r="J52" s="244">
        <v>25</v>
      </c>
      <c r="K52" s="412">
        <v>2</v>
      </c>
      <c r="L52" s="412">
        <v>6</v>
      </c>
      <c r="M52" s="386">
        <v>105</v>
      </c>
      <c r="N52" s="386">
        <v>2</v>
      </c>
      <c r="O52" s="386">
        <v>7</v>
      </c>
      <c r="P52" s="154">
        <v>99</v>
      </c>
      <c r="Q52" s="154">
        <v>36</v>
      </c>
      <c r="R52" s="96">
        <v>2</v>
      </c>
      <c r="S52" s="469">
        <v>7</v>
      </c>
      <c r="T52" s="80" t="s">
        <v>129</v>
      </c>
      <c r="U52" s="80"/>
      <c r="V52" s="80"/>
      <c r="W52" s="81"/>
      <c r="X52" s="80"/>
      <c r="Y52" s="81"/>
      <c r="Z52" s="96">
        <v>2</v>
      </c>
      <c r="AA52" s="97">
        <v>7</v>
      </c>
      <c r="AB52" s="80"/>
      <c r="AC52" s="81"/>
      <c r="AD52" s="80"/>
      <c r="AE52" s="81"/>
      <c r="AF52" s="19"/>
      <c r="AG52" s="19"/>
      <c r="AH52" s="19"/>
      <c r="AI52" s="19"/>
      <c r="AJ52" s="19"/>
      <c r="AK52" s="17"/>
      <c r="AL52" s="19"/>
      <c r="AM52" s="19"/>
      <c r="AN52" s="19"/>
      <c r="AO52" s="19"/>
      <c r="AP52" s="27"/>
      <c r="AQ52" s="22"/>
    </row>
    <row r="53" spans="2:43" ht="15.95" customHeight="1" x14ac:dyDescent="0.25">
      <c r="B53" s="292"/>
      <c r="C53" s="61"/>
      <c r="D53" s="61" t="s">
        <v>35</v>
      </c>
      <c r="E53" s="197">
        <v>3</v>
      </c>
      <c r="F53" s="197">
        <v>1</v>
      </c>
      <c r="G53" s="87">
        <v>9</v>
      </c>
      <c r="H53" s="228">
        <v>45</v>
      </c>
      <c r="I53" s="412">
        <v>16</v>
      </c>
      <c r="J53" s="244">
        <v>6</v>
      </c>
      <c r="K53" s="412">
        <v>1</v>
      </c>
      <c r="L53" s="412">
        <v>4</v>
      </c>
      <c r="M53" s="386">
        <v>27</v>
      </c>
      <c r="N53" s="386">
        <v>1</v>
      </c>
      <c r="O53" s="386">
        <v>3</v>
      </c>
      <c r="P53" s="154">
        <v>27</v>
      </c>
      <c r="Q53" s="154">
        <v>9</v>
      </c>
      <c r="R53" s="96">
        <v>1</v>
      </c>
      <c r="S53" s="96">
        <v>3</v>
      </c>
      <c r="T53" s="80"/>
      <c r="U53" s="80" t="s">
        <v>130</v>
      </c>
      <c r="V53" s="80"/>
      <c r="W53" s="81"/>
      <c r="X53" s="80"/>
      <c r="Y53" s="81"/>
      <c r="Z53" s="80"/>
      <c r="AA53" s="81"/>
      <c r="AB53" s="96">
        <v>1</v>
      </c>
      <c r="AC53" s="97">
        <v>3</v>
      </c>
      <c r="AD53" s="80"/>
      <c r="AE53" s="81"/>
      <c r="AF53" s="19"/>
      <c r="AG53" s="19"/>
      <c r="AH53" s="19"/>
      <c r="AI53" s="19"/>
      <c r="AJ53" s="19"/>
      <c r="AK53" s="17"/>
      <c r="AL53" s="19"/>
      <c r="AM53" s="19"/>
      <c r="AN53" s="19"/>
      <c r="AO53" s="19"/>
      <c r="AP53" s="27"/>
      <c r="AQ53" s="22"/>
    </row>
    <row r="54" spans="2:43" ht="15.95" customHeight="1" x14ac:dyDescent="0.25">
      <c r="B54" s="292"/>
      <c r="C54" s="61"/>
      <c r="D54" s="61" t="s">
        <v>36</v>
      </c>
      <c r="E54" s="197">
        <v>3</v>
      </c>
      <c r="F54" s="197">
        <v>1</v>
      </c>
      <c r="G54" s="87">
        <v>15</v>
      </c>
      <c r="H54" s="228">
        <v>45</v>
      </c>
      <c r="I54" s="412">
        <v>28</v>
      </c>
      <c r="J54" s="244">
        <v>10</v>
      </c>
      <c r="K54" s="412">
        <v>1</v>
      </c>
      <c r="L54" s="412">
        <v>3</v>
      </c>
      <c r="M54" s="386">
        <v>45</v>
      </c>
      <c r="N54" s="386">
        <v>1</v>
      </c>
      <c r="O54" s="386">
        <v>3</v>
      </c>
      <c r="P54" s="154">
        <v>21</v>
      </c>
      <c r="Q54" s="154">
        <v>8</v>
      </c>
      <c r="R54" s="96">
        <v>1</v>
      </c>
      <c r="S54" s="96">
        <v>3</v>
      </c>
      <c r="T54" s="80"/>
      <c r="U54" s="80" t="s">
        <v>130</v>
      </c>
      <c r="V54" s="80"/>
      <c r="W54" s="81"/>
      <c r="X54" s="80"/>
      <c r="Y54" s="81"/>
      <c r="Z54" s="80"/>
      <c r="AA54" s="81"/>
      <c r="AB54" s="96">
        <v>1</v>
      </c>
      <c r="AC54" s="97">
        <v>3</v>
      </c>
      <c r="AD54" s="80"/>
      <c r="AE54" s="81"/>
      <c r="AF54" s="19"/>
      <c r="AG54" s="19"/>
      <c r="AH54" s="19"/>
      <c r="AI54" s="19"/>
      <c r="AJ54" s="19"/>
      <c r="AK54" s="17"/>
      <c r="AL54" s="19"/>
      <c r="AM54" s="19"/>
      <c r="AN54" s="19"/>
      <c r="AO54" s="19"/>
      <c r="AP54" s="27"/>
      <c r="AQ54" s="22"/>
    </row>
    <row r="55" spans="2:43" ht="15.95" customHeight="1" x14ac:dyDescent="0.25">
      <c r="B55" s="292"/>
      <c r="C55" s="61"/>
      <c r="D55" s="61" t="s">
        <v>44</v>
      </c>
      <c r="E55" s="197">
        <v>3</v>
      </c>
      <c r="F55" s="197">
        <v>1</v>
      </c>
      <c r="G55" s="87">
        <v>9</v>
      </c>
      <c r="H55" s="228">
        <v>54</v>
      </c>
      <c r="I55" s="412">
        <v>46</v>
      </c>
      <c r="J55" s="244">
        <v>8</v>
      </c>
      <c r="K55" s="412">
        <v>1</v>
      </c>
      <c r="L55" s="412">
        <v>6</v>
      </c>
      <c r="M55" s="386">
        <v>54</v>
      </c>
      <c r="N55" s="386">
        <v>1</v>
      </c>
      <c r="O55" s="386">
        <v>6</v>
      </c>
      <c r="P55" s="154">
        <v>46</v>
      </c>
      <c r="Q55" s="154">
        <v>6</v>
      </c>
      <c r="R55" s="96">
        <v>1</v>
      </c>
      <c r="S55" s="96">
        <v>6</v>
      </c>
      <c r="T55" s="80"/>
      <c r="U55" s="80" t="s">
        <v>131</v>
      </c>
      <c r="V55" s="80"/>
      <c r="W55" s="81"/>
      <c r="X55" s="80"/>
      <c r="Y55" s="81"/>
      <c r="Z55" s="80"/>
      <c r="AA55" s="81"/>
      <c r="AB55" s="80"/>
      <c r="AC55" s="81"/>
      <c r="AD55" s="96">
        <v>1</v>
      </c>
      <c r="AE55" s="97">
        <v>6</v>
      </c>
      <c r="AF55" s="19"/>
      <c r="AG55" s="19"/>
      <c r="AH55" s="19"/>
      <c r="AI55" s="19"/>
      <c r="AJ55" s="19"/>
      <c r="AK55" s="17"/>
      <c r="AL55" s="19"/>
      <c r="AM55" s="19"/>
      <c r="AN55" s="19"/>
      <c r="AO55" s="19"/>
      <c r="AP55" s="27"/>
      <c r="AQ55" s="22"/>
    </row>
    <row r="56" spans="2:43" ht="15.95" customHeight="1" x14ac:dyDescent="0.25">
      <c r="B56" s="292"/>
      <c r="C56" s="61"/>
      <c r="D56" s="61" t="s">
        <v>45</v>
      </c>
      <c r="E56" s="197">
        <v>2</v>
      </c>
      <c r="F56" s="197">
        <v>2</v>
      </c>
      <c r="G56" s="87"/>
      <c r="H56" s="228">
        <v>60</v>
      </c>
      <c r="I56" s="412">
        <v>37</v>
      </c>
      <c r="J56" s="244">
        <v>0</v>
      </c>
      <c r="K56" s="412">
        <v>1</v>
      </c>
      <c r="L56" s="412">
        <v>3</v>
      </c>
      <c r="M56" s="386">
        <v>60</v>
      </c>
      <c r="N56" s="386">
        <v>1</v>
      </c>
      <c r="O56" s="386">
        <v>3</v>
      </c>
      <c r="P56" s="154">
        <v>39</v>
      </c>
      <c r="Q56" s="154">
        <v>1</v>
      </c>
      <c r="R56" s="96">
        <v>1</v>
      </c>
      <c r="S56" s="96">
        <v>3</v>
      </c>
      <c r="T56" s="80"/>
      <c r="U56" s="80" t="s">
        <v>131</v>
      </c>
      <c r="V56" s="80"/>
      <c r="W56" s="81"/>
      <c r="X56" s="80"/>
      <c r="Y56" s="81"/>
      <c r="Z56" s="80"/>
      <c r="AA56" s="81"/>
      <c r="AB56" s="80"/>
      <c r="AC56" s="81"/>
      <c r="AD56" s="96">
        <v>1</v>
      </c>
      <c r="AE56" s="97">
        <v>3</v>
      </c>
      <c r="AF56" s="19"/>
      <c r="AG56" s="19"/>
      <c r="AH56" s="19"/>
      <c r="AI56" s="19"/>
      <c r="AJ56" s="19"/>
      <c r="AK56" s="17"/>
      <c r="AL56" s="19"/>
      <c r="AM56" s="19"/>
      <c r="AN56" s="19"/>
      <c r="AO56" s="19"/>
      <c r="AP56" s="27"/>
      <c r="AQ56" s="22"/>
    </row>
    <row r="57" spans="2:43" ht="15.95" customHeight="1" x14ac:dyDescent="0.2">
      <c r="B57" s="290"/>
      <c r="C57" s="52"/>
      <c r="D57" s="53"/>
      <c r="E57" s="196"/>
      <c r="F57" s="196"/>
      <c r="G57" s="162"/>
      <c r="H57" s="53"/>
      <c r="I57" s="283"/>
      <c r="J57" s="240"/>
      <c r="K57" s="283"/>
      <c r="L57" s="283"/>
      <c r="M57" s="382"/>
      <c r="N57" s="382"/>
      <c r="O57" s="382"/>
      <c r="P57" s="433"/>
      <c r="Q57" s="433"/>
      <c r="R57" s="447"/>
      <c r="S57" s="447"/>
      <c r="T57" s="304"/>
      <c r="U57" s="304"/>
      <c r="V57" s="54"/>
      <c r="W57" s="54"/>
      <c r="X57" s="53"/>
      <c r="Y57" s="53"/>
      <c r="Z57" s="53"/>
      <c r="AA57" s="53"/>
      <c r="AB57" s="53"/>
      <c r="AC57" s="53"/>
      <c r="AD57" s="53"/>
      <c r="AE57" s="319"/>
      <c r="AF57" s="137"/>
      <c r="AG57" s="19"/>
      <c r="AH57" s="19"/>
      <c r="AI57" s="19"/>
      <c r="AJ57" s="19"/>
      <c r="AK57" s="17"/>
      <c r="AL57" s="19"/>
      <c r="AM57" s="19"/>
      <c r="AN57" s="19"/>
      <c r="AO57" s="19"/>
      <c r="AP57" s="27"/>
      <c r="AQ57" s="22"/>
    </row>
    <row r="58" spans="2:43" ht="15.95" customHeight="1" x14ac:dyDescent="0.25">
      <c r="B58" s="289">
        <v>5</v>
      </c>
      <c r="C58" s="46">
        <v>1</v>
      </c>
      <c r="D58" s="46" t="s">
        <v>46</v>
      </c>
      <c r="E58" s="98">
        <v>2</v>
      </c>
      <c r="F58" s="98">
        <v>2</v>
      </c>
      <c r="G58" s="87"/>
      <c r="H58" s="175">
        <v>100</v>
      </c>
      <c r="I58" s="413">
        <v>76</v>
      </c>
      <c r="J58" s="245">
        <v>8</v>
      </c>
      <c r="K58" s="413">
        <v>2</v>
      </c>
      <c r="L58" s="413">
        <v>5</v>
      </c>
      <c r="M58" s="387">
        <v>90</v>
      </c>
      <c r="N58" s="387">
        <v>2</v>
      </c>
      <c r="O58" s="387">
        <v>5</v>
      </c>
      <c r="P58" s="76">
        <v>76</v>
      </c>
      <c r="Q58" s="76">
        <v>7</v>
      </c>
      <c r="R58" s="108">
        <v>2</v>
      </c>
      <c r="S58" s="108">
        <v>5</v>
      </c>
      <c r="T58" s="98" t="s">
        <v>132</v>
      </c>
      <c r="U58" s="98" t="s">
        <v>133</v>
      </c>
      <c r="V58" s="98"/>
      <c r="W58" s="99"/>
      <c r="X58" s="89">
        <v>2</v>
      </c>
      <c r="Y58" s="90">
        <v>5</v>
      </c>
      <c r="Z58" s="98"/>
      <c r="AA58" s="99"/>
      <c r="AB58" s="98"/>
      <c r="AC58" s="99"/>
      <c r="AD58" s="98"/>
      <c r="AE58" s="99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27"/>
      <c r="AQ58" s="22"/>
    </row>
    <row r="59" spans="2:43" ht="15.95" customHeight="1" x14ac:dyDescent="0.25">
      <c r="B59" s="289"/>
      <c r="C59" s="46"/>
      <c r="D59" s="46" t="s">
        <v>41</v>
      </c>
      <c r="E59" s="98">
        <v>3</v>
      </c>
      <c r="F59" s="98">
        <v>1</v>
      </c>
      <c r="G59" s="87">
        <v>15</v>
      </c>
      <c r="H59" s="175">
        <v>105</v>
      </c>
      <c r="I59" s="413">
        <v>79</v>
      </c>
      <c r="J59" s="245">
        <v>7</v>
      </c>
      <c r="K59" s="413">
        <v>2</v>
      </c>
      <c r="L59" s="413">
        <v>7</v>
      </c>
      <c r="M59" s="387">
        <v>90</v>
      </c>
      <c r="N59" s="387">
        <v>2</v>
      </c>
      <c r="O59" s="387">
        <v>6</v>
      </c>
      <c r="P59" s="76">
        <v>76</v>
      </c>
      <c r="Q59" s="76">
        <v>8</v>
      </c>
      <c r="R59" s="108">
        <v>2</v>
      </c>
      <c r="S59" s="108">
        <v>6</v>
      </c>
      <c r="T59" s="98" t="s">
        <v>132</v>
      </c>
      <c r="U59" s="98" t="s">
        <v>133</v>
      </c>
      <c r="V59" s="98"/>
      <c r="W59" s="99"/>
      <c r="X59" s="89">
        <v>2</v>
      </c>
      <c r="Y59" s="90">
        <v>6</v>
      </c>
      <c r="Z59" s="98"/>
      <c r="AA59" s="99"/>
      <c r="AB59" s="98"/>
      <c r="AC59" s="99"/>
      <c r="AD59" s="98"/>
      <c r="AE59" s="99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27"/>
      <c r="AQ59" s="22"/>
    </row>
    <row r="60" spans="2:43" ht="15.95" customHeight="1" x14ac:dyDescent="0.25">
      <c r="B60" s="289"/>
      <c r="C60" s="46"/>
      <c r="D60" s="46" t="s">
        <v>172</v>
      </c>
      <c r="E60" s="98">
        <v>3</v>
      </c>
      <c r="F60" s="98">
        <v>1</v>
      </c>
      <c r="G60" s="87"/>
      <c r="H60" s="175">
        <v>100</v>
      </c>
      <c r="I60" s="413">
        <v>77</v>
      </c>
      <c r="J60" s="245">
        <v>0</v>
      </c>
      <c r="K60" s="413">
        <v>2</v>
      </c>
      <c r="L60" s="413">
        <v>5</v>
      </c>
      <c r="M60" s="387">
        <v>90</v>
      </c>
      <c r="N60" s="387">
        <v>2</v>
      </c>
      <c r="O60" s="387">
        <v>5</v>
      </c>
      <c r="P60" s="76">
        <v>70</v>
      </c>
      <c r="Q60" s="76">
        <v>5</v>
      </c>
      <c r="R60" s="108">
        <v>2</v>
      </c>
      <c r="S60" s="108">
        <v>5</v>
      </c>
      <c r="T60" s="166" t="s">
        <v>132</v>
      </c>
      <c r="U60" s="166" t="s">
        <v>133</v>
      </c>
      <c r="V60" s="98"/>
      <c r="W60" s="99"/>
      <c r="X60" s="164">
        <v>2</v>
      </c>
      <c r="Y60" s="165">
        <v>5</v>
      </c>
      <c r="Z60" s="98"/>
      <c r="AA60" s="99"/>
      <c r="AB60" s="98"/>
      <c r="AC60" s="99"/>
      <c r="AD60" s="98"/>
      <c r="AE60" s="99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27"/>
      <c r="AQ60" s="22"/>
    </row>
    <row r="61" spans="2:43" ht="15.95" customHeight="1" x14ac:dyDescent="0.25">
      <c r="B61" s="289"/>
      <c r="C61" s="46"/>
      <c r="D61" s="46" t="s">
        <v>47</v>
      </c>
      <c r="E61" s="98">
        <v>3</v>
      </c>
      <c r="F61" s="98">
        <v>1</v>
      </c>
      <c r="G61" s="87"/>
      <c r="H61" s="175">
        <v>120</v>
      </c>
      <c r="I61" s="413">
        <v>71</v>
      </c>
      <c r="J61" s="245">
        <v>0</v>
      </c>
      <c r="K61" s="413">
        <v>2</v>
      </c>
      <c r="L61" s="413">
        <v>6</v>
      </c>
      <c r="M61" s="387">
        <v>90</v>
      </c>
      <c r="N61" s="387">
        <v>2</v>
      </c>
      <c r="O61" s="387">
        <v>5</v>
      </c>
      <c r="P61" s="76">
        <v>65</v>
      </c>
      <c r="Q61" s="76">
        <v>0</v>
      </c>
      <c r="R61" s="108">
        <v>2</v>
      </c>
      <c r="S61" s="108">
        <v>5</v>
      </c>
      <c r="T61" s="98" t="s">
        <v>132</v>
      </c>
      <c r="U61" s="98" t="s">
        <v>133</v>
      </c>
      <c r="V61" s="98"/>
      <c r="W61" s="99"/>
      <c r="X61" s="89">
        <v>2</v>
      </c>
      <c r="Y61" s="90">
        <v>5</v>
      </c>
      <c r="Z61" s="98"/>
      <c r="AA61" s="99"/>
      <c r="AB61" s="98"/>
      <c r="AC61" s="99"/>
      <c r="AD61" s="98"/>
      <c r="AE61" s="99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27"/>
      <c r="AQ61" s="22"/>
    </row>
    <row r="62" spans="2:43" ht="15.95" customHeight="1" x14ac:dyDescent="0.25">
      <c r="B62" s="289"/>
      <c r="C62" s="46"/>
      <c r="D62" s="46" t="s">
        <v>48</v>
      </c>
      <c r="E62" s="98">
        <v>2</v>
      </c>
      <c r="F62" s="98">
        <v>2</v>
      </c>
      <c r="G62" s="87"/>
      <c r="H62" s="175">
        <v>120</v>
      </c>
      <c r="I62" s="413">
        <v>92</v>
      </c>
      <c r="J62" s="245">
        <v>9</v>
      </c>
      <c r="K62" s="413">
        <v>2</v>
      </c>
      <c r="L62" s="413">
        <v>6</v>
      </c>
      <c r="M62" s="387">
        <v>110</v>
      </c>
      <c r="N62" s="387">
        <v>2</v>
      </c>
      <c r="O62" s="387">
        <v>6</v>
      </c>
      <c r="P62" s="76">
        <v>72</v>
      </c>
      <c r="Q62" s="76">
        <v>2</v>
      </c>
      <c r="R62" s="108">
        <v>2</v>
      </c>
      <c r="S62" s="108">
        <v>5</v>
      </c>
      <c r="T62" s="98" t="s">
        <v>132</v>
      </c>
      <c r="U62" s="98" t="s">
        <v>133</v>
      </c>
      <c r="V62" s="98"/>
      <c r="W62" s="99"/>
      <c r="X62" s="89">
        <v>2</v>
      </c>
      <c r="Y62" s="90">
        <v>6</v>
      </c>
      <c r="Z62" s="98"/>
      <c r="AA62" s="99"/>
      <c r="AB62" s="98"/>
      <c r="AC62" s="99"/>
      <c r="AD62" s="98"/>
      <c r="AE62" s="99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27"/>
      <c r="AQ62" s="22"/>
    </row>
    <row r="63" spans="2:43" ht="15.95" customHeight="1" x14ac:dyDescent="0.25">
      <c r="B63" s="289"/>
      <c r="C63" s="46"/>
      <c r="D63" s="46" t="s">
        <v>49</v>
      </c>
      <c r="E63" s="98">
        <v>2</v>
      </c>
      <c r="F63" s="98">
        <v>2</v>
      </c>
      <c r="G63" s="87"/>
      <c r="H63" s="171">
        <v>120</v>
      </c>
      <c r="I63" s="407">
        <v>97</v>
      </c>
      <c r="J63" s="241">
        <v>9</v>
      </c>
      <c r="K63" s="407">
        <v>2</v>
      </c>
      <c r="L63" s="407">
        <v>6</v>
      </c>
      <c r="M63" s="383">
        <v>120</v>
      </c>
      <c r="N63" s="383">
        <v>2</v>
      </c>
      <c r="O63" s="383">
        <v>6</v>
      </c>
      <c r="P63" s="93">
        <v>100</v>
      </c>
      <c r="Q63" s="93">
        <v>9</v>
      </c>
      <c r="R63" s="74">
        <v>2</v>
      </c>
      <c r="S63" s="74">
        <v>6</v>
      </c>
      <c r="T63" s="407" t="s">
        <v>274</v>
      </c>
      <c r="U63" s="407" t="s">
        <v>275</v>
      </c>
      <c r="V63" s="62">
        <f>Z63+AB63+AD63</f>
        <v>2</v>
      </c>
      <c r="W63" s="63">
        <f>Y63+AA63+AC63+AE63</f>
        <v>6</v>
      </c>
      <c r="X63" s="64"/>
      <c r="Y63" s="65"/>
      <c r="Z63" s="66">
        <v>1</v>
      </c>
      <c r="AA63" s="67">
        <v>4</v>
      </c>
      <c r="AB63" s="66">
        <v>0.5</v>
      </c>
      <c r="AC63" s="67">
        <v>1</v>
      </c>
      <c r="AD63" s="66">
        <v>0.5</v>
      </c>
      <c r="AE63" s="67">
        <v>1</v>
      </c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27"/>
      <c r="AQ63" s="22"/>
    </row>
    <row r="64" spans="2:43" ht="15.95" customHeight="1" x14ac:dyDescent="0.25">
      <c r="B64" s="289"/>
      <c r="C64" s="46"/>
      <c r="D64" s="46" t="s">
        <v>50</v>
      </c>
      <c r="E64" s="98">
        <v>3.5</v>
      </c>
      <c r="F64" s="98">
        <v>0.5</v>
      </c>
      <c r="G64" s="87"/>
      <c r="H64" s="175">
        <v>140</v>
      </c>
      <c r="I64" s="413">
        <v>124</v>
      </c>
      <c r="J64" s="245">
        <v>42</v>
      </c>
      <c r="K64" s="413">
        <v>2</v>
      </c>
      <c r="L64" s="413">
        <v>7</v>
      </c>
      <c r="M64" s="387">
        <v>140</v>
      </c>
      <c r="N64" s="387">
        <v>2</v>
      </c>
      <c r="O64" s="387">
        <v>7</v>
      </c>
      <c r="P64" s="76">
        <v>129</v>
      </c>
      <c r="Q64" s="76">
        <v>71</v>
      </c>
      <c r="R64" s="108">
        <v>2</v>
      </c>
      <c r="S64" s="108">
        <v>7</v>
      </c>
      <c r="T64" s="98" t="s">
        <v>122</v>
      </c>
      <c r="U64" s="98" t="s">
        <v>123</v>
      </c>
      <c r="V64" s="98"/>
      <c r="W64" s="99"/>
      <c r="X64" s="98"/>
      <c r="Y64" s="99"/>
      <c r="Z64" s="100">
        <v>2</v>
      </c>
      <c r="AA64" s="101">
        <v>7</v>
      </c>
      <c r="AB64" s="98"/>
      <c r="AC64" s="99"/>
      <c r="AD64" s="98"/>
      <c r="AE64" s="99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27"/>
      <c r="AQ64" s="22"/>
    </row>
    <row r="65" spans="2:43" ht="15.95" customHeight="1" x14ac:dyDescent="0.25">
      <c r="B65" s="289"/>
      <c r="C65" s="46"/>
      <c r="D65" s="46" t="s">
        <v>51</v>
      </c>
      <c r="E65" s="98">
        <v>2</v>
      </c>
      <c r="F65" s="98">
        <v>2</v>
      </c>
      <c r="G65" s="87">
        <v>15</v>
      </c>
      <c r="H65" s="175">
        <v>105</v>
      </c>
      <c r="I65" s="413">
        <v>119</v>
      </c>
      <c r="J65" s="245">
        <v>26</v>
      </c>
      <c r="K65" s="413">
        <v>2</v>
      </c>
      <c r="L65" s="413">
        <v>7</v>
      </c>
      <c r="M65" s="387">
        <v>120</v>
      </c>
      <c r="N65" s="387">
        <v>2</v>
      </c>
      <c r="O65" s="387">
        <v>8</v>
      </c>
      <c r="P65" s="76">
        <v>92</v>
      </c>
      <c r="Q65" s="76">
        <v>20</v>
      </c>
      <c r="R65" s="108">
        <v>2</v>
      </c>
      <c r="S65" s="108">
        <v>8</v>
      </c>
      <c r="T65" s="98" t="s">
        <v>122</v>
      </c>
      <c r="U65" s="98" t="s">
        <v>123</v>
      </c>
      <c r="V65" s="98"/>
      <c r="W65" s="99"/>
      <c r="X65" s="98"/>
      <c r="Y65" s="99"/>
      <c r="Z65" s="100">
        <v>2</v>
      </c>
      <c r="AA65" s="101">
        <v>8</v>
      </c>
      <c r="AB65" s="98"/>
      <c r="AC65" s="99"/>
      <c r="AD65" s="98"/>
      <c r="AE65" s="99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27"/>
      <c r="AQ65" s="22"/>
    </row>
    <row r="66" spans="2:43" ht="15.95" customHeight="1" x14ac:dyDescent="0.25">
      <c r="B66" s="289"/>
      <c r="C66" s="46"/>
      <c r="D66" s="46" t="s">
        <v>53</v>
      </c>
      <c r="E66" s="98">
        <v>2</v>
      </c>
      <c r="F66" s="98">
        <v>2</v>
      </c>
      <c r="G66" s="87"/>
      <c r="H66" s="175">
        <v>100</v>
      </c>
      <c r="I66" s="413">
        <v>97</v>
      </c>
      <c r="J66" s="245">
        <v>21</v>
      </c>
      <c r="K66" s="413">
        <v>2</v>
      </c>
      <c r="L66" s="413">
        <v>5</v>
      </c>
      <c r="M66" s="387">
        <v>120</v>
      </c>
      <c r="N66" s="387">
        <v>2</v>
      </c>
      <c r="O66" s="387">
        <v>6</v>
      </c>
      <c r="P66" s="76">
        <v>73</v>
      </c>
      <c r="Q66" s="76">
        <v>17</v>
      </c>
      <c r="R66" s="108">
        <v>2</v>
      </c>
      <c r="S66" s="108">
        <v>6</v>
      </c>
      <c r="T66" s="98" t="s">
        <v>122</v>
      </c>
      <c r="U66" s="98" t="s">
        <v>123</v>
      </c>
      <c r="V66" s="98"/>
      <c r="W66" s="99"/>
      <c r="X66" s="98"/>
      <c r="Y66" s="99"/>
      <c r="Z66" s="100">
        <v>2</v>
      </c>
      <c r="AA66" s="101">
        <v>6</v>
      </c>
      <c r="AB66" s="98"/>
      <c r="AC66" s="99"/>
      <c r="AD66" s="98"/>
      <c r="AE66" s="99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27"/>
      <c r="AQ66" s="22"/>
    </row>
    <row r="67" spans="2:43" ht="15.95" customHeight="1" x14ac:dyDescent="0.25">
      <c r="B67" s="289"/>
      <c r="C67" s="46"/>
      <c r="D67" s="46" t="s">
        <v>52</v>
      </c>
      <c r="E67" s="98">
        <v>3</v>
      </c>
      <c r="F67" s="98">
        <v>1</v>
      </c>
      <c r="G67" s="87"/>
      <c r="H67" s="175">
        <v>100</v>
      </c>
      <c r="I67" s="413">
        <v>152</v>
      </c>
      <c r="J67" s="245">
        <v>26</v>
      </c>
      <c r="K67" s="413">
        <v>2</v>
      </c>
      <c r="L67" s="413">
        <v>5</v>
      </c>
      <c r="M67" s="387">
        <v>140</v>
      </c>
      <c r="N67" s="387">
        <v>2</v>
      </c>
      <c r="O67" s="387">
        <v>7</v>
      </c>
      <c r="P67" s="76">
        <v>121</v>
      </c>
      <c r="Q67" s="76">
        <v>39</v>
      </c>
      <c r="R67" s="108">
        <v>2</v>
      </c>
      <c r="S67" s="108">
        <v>7</v>
      </c>
      <c r="T67" s="98" t="s">
        <v>122</v>
      </c>
      <c r="U67" s="98" t="s">
        <v>123</v>
      </c>
      <c r="V67" s="98"/>
      <c r="W67" s="99"/>
      <c r="X67" s="98"/>
      <c r="Y67" s="99"/>
      <c r="Z67" s="100">
        <v>2</v>
      </c>
      <c r="AA67" s="101">
        <v>7</v>
      </c>
      <c r="AB67" s="98"/>
      <c r="AC67" s="99"/>
      <c r="AD67" s="98"/>
      <c r="AE67" s="99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27"/>
      <c r="AQ67" s="22"/>
    </row>
    <row r="68" spans="2:43" ht="15.95" customHeight="1" x14ac:dyDescent="0.25">
      <c r="B68" s="289"/>
      <c r="C68" s="46"/>
      <c r="D68" s="46" t="s">
        <v>54</v>
      </c>
      <c r="E68" s="98">
        <v>2</v>
      </c>
      <c r="F68" s="98">
        <v>2</v>
      </c>
      <c r="G68" s="87">
        <v>15</v>
      </c>
      <c r="H68" s="175">
        <v>30</v>
      </c>
      <c r="I68" s="413">
        <v>25</v>
      </c>
      <c r="J68" s="245">
        <v>0</v>
      </c>
      <c r="K68" s="413">
        <v>1</v>
      </c>
      <c r="L68" s="413">
        <v>2</v>
      </c>
      <c r="M68" s="387">
        <v>30</v>
      </c>
      <c r="N68" s="387">
        <v>1</v>
      </c>
      <c r="O68" s="387">
        <v>2</v>
      </c>
      <c r="P68" s="76">
        <v>12</v>
      </c>
      <c r="Q68" s="76">
        <v>3</v>
      </c>
      <c r="R68" s="108">
        <v>1</v>
      </c>
      <c r="S68" s="108">
        <v>2</v>
      </c>
      <c r="T68" s="98"/>
      <c r="U68" s="98" t="s">
        <v>134</v>
      </c>
      <c r="V68" s="98"/>
      <c r="W68" s="99"/>
      <c r="X68" s="98"/>
      <c r="Y68" s="99"/>
      <c r="Z68" s="98"/>
      <c r="AA68" s="99"/>
      <c r="AB68" s="100">
        <v>1</v>
      </c>
      <c r="AC68" s="101">
        <v>2</v>
      </c>
      <c r="AD68" s="98"/>
      <c r="AE68" s="99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27"/>
      <c r="AQ68" s="22"/>
    </row>
    <row r="69" spans="2:43" ht="15.95" customHeight="1" x14ac:dyDescent="0.25">
      <c r="B69" s="289"/>
      <c r="C69" s="46"/>
      <c r="D69" s="46" t="s">
        <v>55</v>
      </c>
      <c r="E69" s="98">
        <v>3</v>
      </c>
      <c r="F69" s="98">
        <v>1</v>
      </c>
      <c r="G69" s="87">
        <v>15</v>
      </c>
      <c r="H69" s="175">
        <v>30</v>
      </c>
      <c r="I69" s="413">
        <v>26</v>
      </c>
      <c r="J69" s="245">
        <v>10</v>
      </c>
      <c r="K69" s="413">
        <v>1</v>
      </c>
      <c r="L69" s="413">
        <v>2</v>
      </c>
      <c r="M69" s="387">
        <v>30</v>
      </c>
      <c r="N69" s="387">
        <v>1</v>
      </c>
      <c r="O69" s="387">
        <v>2</v>
      </c>
      <c r="P69" s="76">
        <v>15</v>
      </c>
      <c r="Q69" s="76">
        <v>3</v>
      </c>
      <c r="R69" s="108">
        <v>1</v>
      </c>
      <c r="S69" s="108">
        <v>2</v>
      </c>
      <c r="T69" s="98"/>
      <c r="U69" s="98" t="s">
        <v>134</v>
      </c>
      <c r="V69" s="98"/>
      <c r="W69" s="99"/>
      <c r="X69" s="98"/>
      <c r="Y69" s="99"/>
      <c r="Z69" s="98"/>
      <c r="AA69" s="99"/>
      <c r="AB69" s="100">
        <v>1</v>
      </c>
      <c r="AC69" s="101">
        <v>2</v>
      </c>
      <c r="AD69" s="98"/>
      <c r="AE69" s="99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27"/>
      <c r="AQ69" s="22"/>
    </row>
    <row r="70" spans="2:43" ht="15.95" customHeight="1" x14ac:dyDescent="0.25">
      <c r="B70" s="289"/>
      <c r="C70" s="46"/>
      <c r="D70" s="46" t="s">
        <v>56</v>
      </c>
      <c r="E70" s="98">
        <v>2</v>
      </c>
      <c r="F70" s="98">
        <v>2</v>
      </c>
      <c r="G70" s="87">
        <v>15</v>
      </c>
      <c r="H70" s="175">
        <v>30</v>
      </c>
      <c r="I70" s="413">
        <v>21</v>
      </c>
      <c r="J70" s="245">
        <v>4</v>
      </c>
      <c r="K70" s="413">
        <v>1</v>
      </c>
      <c r="L70" s="413">
        <v>2</v>
      </c>
      <c r="M70" s="387">
        <v>30</v>
      </c>
      <c r="N70" s="387">
        <v>1</v>
      </c>
      <c r="O70" s="387">
        <v>2</v>
      </c>
      <c r="P70" s="76">
        <v>17</v>
      </c>
      <c r="Q70" s="76">
        <v>6</v>
      </c>
      <c r="R70" s="108">
        <v>1</v>
      </c>
      <c r="S70" s="108">
        <v>2</v>
      </c>
      <c r="T70" s="98"/>
      <c r="U70" s="98" t="s">
        <v>134</v>
      </c>
      <c r="V70" s="98"/>
      <c r="W70" s="99"/>
      <c r="X70" s="98"/>
      <c r="Y70" s="99"/>
      <c r="Z70" s="98"/>
      <c r="AA70" s="99"/>
      <c r="AB70" s="100">
        <v>1</v>
      </c>
      <c r="AC70" s="101">
        <v>2</v>
      </c>
      <c r="AD70" s="98"/>
      <c r="AE70" s="99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27"/>
      <c r="AQ70" s="22"/>
    </row>
    <row r="71" spans="2:43" ht="15.95" customHeight="1" x14ac:dyDescent="0.25">
      <c r="B71" s="289"/>
      <c r="C71" s="46"/>
      <c r="D71" s="46" t="s">
        <v>57</v>
      </c>
      <c r="E71" s="98">
        <v>3</v>
      </c>
      <c r="F71" s="98">
        <v>1</v>
      </c>
      <c r="G71" s="87">
        <v>9</v>
      </c>
      <c r="H71" s="175">
        <v>27</v>
      </c>
      <c r="I71" s="413">
        <v>35</v>
      </c>
      <c r="J71" s="245">
        <v>6</v>
      </c>
      <c r="K71" s="413">
        <v>1</v>
      </c>
      <c r="L71" s="413">
        <v>3</v>
      </c>
      <c r="M71" s="387">
        <v>36</v>
      </c>
      <c r="N71" s="387">
        <v>1</v>
      </c>
      <c r="O71" s="387">
        <v>4</v>
      </c>
      <c r="P71" s="76">
        <v>21</v>
      </c>
      <c r="Q71" s="76">
        <v>9</v>
      </c>
      <c r="R71" s="108">
        <v>1</v>
      </c>
      <c r="S71" s="108">
        <v>4</v>
      </c>
      <c r="T71" s="98"/>
      <c r="U71" s="98" t="s">
        <v>134</v>
      </c>
      <c r="V71" s="98"/>
      <c r="W71" s="99"/>
      <c r="X71" s="98"/>
      <c r="Y71" s="99"/>
      <c r="Z71" s="98"/>
      <c r="AA71" s="99"/>
      <c r="AB71" s="100">
        <v>1</v>
      </c>
      <c r="AC71" s="101">
        <v>4</v>
      </c>
      <c r="AD71" s="98"/>
      <c r="AE71" s="99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27"/>
      <c r="AQ71" s="22"/>
    </row>
    <row r="72" spans="2:43" ht="15.95" customHeight="1" x14ac:dyDescent="0.25">
      <c r="B72" s="289"/>
      <c r="C72" s="46"/>
      <c r="D72" s="46" t="s">
        <v>58</v>
      </c>
      <c r="E72" s="98">
        <v>1</v>
      </c>
      <c r="F72" s="98">
        <v>3</v>
      </c>
      <c r="G72" s="87"/>
      <c r="H72" s="175">
        <v>40</v>
      </c>
      <c r="I72" s="413">
        <v>28</v>
      </c>
      <c r="J72" s="245">
        <v>1</v>
      </c>
      <c r="K72" s="413">
        <v>1</v>
      </c>
      <c r="L72" s="413">
        <v>2</v>
      </c>
      <c r="M72" s="387">
        <v>40</v>
      </c>
      <c r="N72" s="387">
        <v>1</v>
      </c>
      <c r="O72" s="387">
        <v>2</v>
      </c>
      <c r="P72" s="76">
        <v>28</v>
      </c>
      <c r="Q72" s="76">
        <v>0</v>
      </c>
      <c r="R72" s="108">
        <v>1</v>
      </c>
      <c r="S72" s="108">
        <v>2</v>
      </c>
      <c r="T72" s="98"/>
      <c r="U72" s="98" t="s">
        <v>135</v>
      </c>
      <c r="V72" s="98"/>
      <c r="W72" s="99"/>
      <c r="X72" s="98"/>
      <c r="Y72" s="99"/>
      <c r="Z72" s="98"/>
      <c r="AA72" s="99"/>
      <c r="AB72" s="98"/>
      <c r="AC72" s="99"/>
      <c r="AD72" s="100">
        <v>1</v>
      </c>
      <c r="AE72" s="101">
        <v>2</v>
      </c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27"/>
      <c r="AQ72" s="22"/>
    </row>
    <row r="73" spans="2:43" ht="15.95" customHeight="1" x14ac:dyDescent="0.25">
      <c r="B73" s="289"/>
      <c r="C73" s="46"/>
      <c r="D73" s="46" t="s">
        <v>59</v>
      </c>
      <c r="E73" s="98">
        <v>3</v>
      </c>
      <c r="F73" s="98">
        <v>1</v>
      </c>
      <c r="G73" s="87">
        <v>16</v>
      </c>
      <c r="H73" s="175">
        <v>40</v>
      </c>
      <c r="I73" s="413">
        <v>37</v>
      </c>
      <c r="J73" s="245">
        <v>6</v>
      </c>
      <c r="K73" s="413">
        <v>1</v>
      </c>
      <c r="L73" s="413">
        <v>2</v>
      </c>
      <c r="M73" s="387">
        <v>48</v>
      </c>
      <c r="N73" s="387">
        <v>1</v>
      </c>
      <c r="O73" s="387">
        <v>3</v>
      </c>
      <c r="P73" s="76">
        <v>25</v>
      </c>
      <c r="Q73" s="76">
        <v>4</v>
      </c>
      <c r="R73" s="108">
        <v>1</v>
      </c>
      <c r="S73" s="108">
        <v>3</v>
      </c>
      <c r="T73" s="98"/>
      <c r="U73" s="98" t="s">
        <v>135</v>
      </c>
      <c r="V73" s="98"/>
      <c r="W73" s="99"/>
      <c r="X73" s="98"/>
      <c r="Y73" s="99"/>
      <c r="Z73" s="98"/>
      <c r="AA73" s="99"/>
      <c r="AB73" s="98"/>
      <c r="AC73" s="99"/>
      <c r="AD73" s="100">
        <v>1</v>
      </c>
      <c r="AE73" s="101">
        <v>3</v>
      </c>
      <c r="AF73" s="371"/>
      <c r="AG73" s="246"/>
      <c r="AH73" s="17"/>
      <c r="AI73" s="17"/>
      <c r="AJ73" s="17"/>
      <c r="AK73" s="17"/>
      <c r="AL73" s="17"/>
      <c r="AM73" s="17"/>
      <c r="AN73" s="17"/>
      <c r="AO73" s="17"/>
      <c r="AP73" s="27"/>
      <c r="AQ73" s="22"/>
    </row>
    <row r="74" spans="2:43" ht="15.95" customHeight="1" x14ac:dyDescent="0.25">
      <c r="B74" s="289"/>
      <c r="C74" s="46"/>
      <c r="D74" s="46" t="s">
        <v>60</v>
      </c>
      <c r="E74" s="98">
        <v>2</v>
      </c>
      <c r="F74" s="98">
        <v>2</v>
      </c>
      <c r="G74" s="87">
        <v>16</v>
      </c>
      <c r="H74" s="175">
        <v>28</v>
      </c>
      <c r="I74" s="413">
        <v>37</v>
      </c>
      <c r="J74" s="245">
        <v>4</v>
      </c>
      <c r="K74" s="413">
        <v>1</v>
      </c>
      <c r="L74" s="413">
        <v>2</v>
      </c>
      <c r="M74" s="387">
        <v>48</v>
      </c>
      <c r="N74" s="387">
        <v>1</v>
      </c>
      <c r="O74" s="387">
        <v>3</v>
      </c>
      <c r="P74" s="76">
        <v>28</v>
      </c>
      <c r="Q74" s="76">
        <v>5</v>
      </c>
      <c r="R74" s="108">
        <v>1</v>
      </c>
      <c r="S74" s="108">
        <v>3</v>
      </c>
      <c r="T74" s="98"/>
      <c r="U74" s="98" t="s">
        <v>135</v>
      </c>
      <c r="V74" s="98"/>
      <c r="W74" s="99"/>
      <c r="X74" s="98"/>
      <c r="Y74" s="99"/>
      <c r="Z74" s="98"/>
      <c r="AA74" s="99"/>
      <c r="AB74" s="98"/>
      <c r="AC74" s="99"/>
      <c r="AD74" s="100">
        <v>1</v>
      </c>
      <c r="AE74" s="101">
        <v>3</v>
      </c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27"/>
      <c r="AQ74" s="22"/>
    </row>
    <row r="75" spans="2:43" ht="15.95" customHeight="1" x14ac:dyDescent="0.25">
      <c r="B75" s="289"/>
      <c r="C75" s="46"/>
      <c r="D75" s="46" t="s">
        <v>56</v>
      </c>
      <c r="E75" s="98">
        <v>2</v>
      </c>
      <c r="F75" s="98">
        <v>2</v>
      </c>
      <c r="G75" s="87">
        <v>12</v>
      </c>
      <c r="H75" s="175">
        <v>36</v>
      </c>
      <c r="I75" s="413">
        <v>44</v>
      </c>
      <c r="J75" s="245">
        <v>4</v>
      </c>
      <c r="K75" s="413">
        <v>1</v>
      </c>
      <c r="L75" s="413">
        <v>3</v>
      </c>
      <c r="M75" s="387">
        <v>48</v>
      </c>
      <c r="N75" s="387">
        <v>1</v>
      </c>
      <c r="O75" s="387">
        <v>4</v>
      </c>
      <c r="P75" s="76">
        <v>29</v>
      </c>
      <c r="Q75" s="76">
        <v>9</v>
      </c>
      <c r="R75" s="108">
        <v>1</v>
      </c>
      <c r="S75" s="108">
        <v>4</v>
      </c>
      <c r="T75" s="98"/>
      <c r="U75" s="98" t="s">
        <v>135</v>
      </c>
      <c r="V75" s="98"/>
      <c r="W75" s="99"/>
      <c r="X75" s="98"/>
      <c r="Y75" s="99"/>
      <c r="Z75" s="98"/>
      <c r="AA75" s="99"/>
      <c r="AB75" s="98"/>
      <c r="AC75" s="99"/>
      <c r="AD75" s="100">
        <v>1</v>
      </c>
      <c r="AE75" s="101">
        <v>4</v>
      </c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27"/>
      <c r="AQ75" s="22"/>
    </row>
    <row r="76" spans="2:43" ht="15.95" customHeight="1" x14ac:dyDescent="0.25">
      <c r="B76" s="295"/>
      <c r="C76" s="22"/>
      <c r="D76" s="22"/>
      <c r="E76" s="17"/>
      <c r="F76" s="17"/>
      <c r="G76" s="15"/>
      <c r="H76" s="17"/>
      <c r="I76" s="268"/>
      <c r="J76" s="246"/>
      <c r="K76" s="268"/>
      <c r="L76" s="268"/>
      <c r="M76" s="229"/>
      <c r="N76" s="229"/>
      <c r="O76" s="229"/>
      <c r="P76" s="33"/>
      <c r="Q76" s="33"/>
      <c r="R76" s="449"/>
      <c r="S76" s="449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49"/>
      <c r="AE76" s="149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27"/>
      <c r="AQ76" s="22"/>
    </row>
    <row r="77" spans="2:43" ht="276.75" customHeight="1" x14ac:dyDescent="0.25">
      <c r="B77" s="295"/>
      <c r="C77" s="22"/>
      <c r="D77" s="369" t="s">
        <v>264</v>
      </c>
      <c r="E77" s="368" t="s">
        <v>263</v>
      </c>
      <c r="F77" s="368"/>
      <c r="G77" s="15"/>
      <c r="H77" s="369" t="s">
        <v>265</v>
      </c>
      <c r="I77" s="368" t="s">
        <v>266</v>
      </c>
      <c r="J77" s="246"/>
      <c r="K77" s="268"/>
      <c r="L77" s="268"/>
      <c r="M77" s="368" t="s">
        <v>267</v>
      </c>
      <c r="N77" s="368" t="s">
        <v>268</v>
      </c>
      <c r="O77" s="229"/>
      <c r="P77" s="33"/>
      <c r="Q77" s="33"/>
      <c r="R77" s="449"/>
      <c r="S77" s="449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49"/>
      <c r="AE77" s="149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27"/>
      <c r="AQ77" s="22"/>
    </row>
    <row r="78" spans="2:43" ht="15.95" customHeight="1" x14ac:dyDescent="0.25">
      <c r="B78" s="136" t="s">
        <v>100</v>
      </c>
      <c r="C78" s="2"/>
      <c r="D78" s="2"/>
      <c r="E78" s="193"/>
      <c r="F78" s="193"/>
      <c r="G78" s="163"/>
      <c r="H78" s="2"/>
      <c r="I78" s="258"/>
      <c r="J78" s="235"/>
      <c r="K78" s="258"/>
      <c r="L78" s="258"/>
      <c r="M78" s="282"/>
      <c r="N78" s="282"/>
      <c r="O78" s="282"/>
      <c r="P78" s="431"/>
      <c r="Q78" s="431"/>
      <c r="R78" s="445"/>
      <c r="S78" s="445"/>
      <c r="T78" s="303"/>
      <c r="U78" s="303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27"/>
      <c r="AQ78" s="22"/>
    </row>
    <row r="79" spans="2:43" ht="15.95" customHeight="1" x14ac:dyDescent="0.25">
      <c r="B79" s="135"/>
      <c r="C79" s="3"/>
      <c r="D79" s="3" t="s">
        <v>16</v>
      </c>
      <c r="E79" s="7" t="s">
        <v>238</v>
      </c>
      <c r="F79" s="7" t="s">
        <v>238</v>
      </c>
      <c r="G79" s="9" t="s">
        <v>95</v>
      </c>
      <c r="H79" s="9" t="s">
        <v>17</v>
      </c>
      <c r="I79" s="418" t="s">
        <v>246</v>
      </c>
      <c r="J79" s="236"/>
      <c r="K79" s="414" t="s">
        <v>247</v>
      </c>
      <c r="L79" s="280"/>
      <c r="M79" s="378"/>
      <c r="N79" s="378" t="s">
        <v>262</v>
      </c>
      <c r="O79" s="378"/>
      <c r="P79" s="415"/>
      <c r="Q79" s="415"/>
      <c r="R79" s="523"/>
      <c r="S79" s="523"/>
      <c r="T79" s="147" t="s">
        <v>243</v>
      </c>
      <c r="U79" s="148" t="s">
        <v>243</v>
      </c>
      <c r="V79" s="7" t="s">
        <v>8</v>
      </c>
      <c r="W79" s="8"/>
      <c r="X79" s="7" t="s">
        <v>3</v>
      </c>
      <c r="Y79" s="8"/>
      <c r="Z79" s="7" t="s">
        <v>0</v>
      </c>
      <c r="AA79" s="8"/>
      <c r="AB79" s="7" t="s">
        <v>1</v>
      </c>
      <c r="AC79" s="8"/>
      <c r="AD79" s="7" t="s">
        <v>2</v>
      </c>
      <c r="AE79" s="8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27"/>
      <c r="AQ79" s="22"/>
    </row>
    <row r="80" spans="2:43" ht="15.95" customHeight="1" x14ac:dyDescent="0.25">
      <c r="B80" s="287" t="s">
        <v>99</v>
      </c>
      <c r="C80" s="4" t="s">
        <v>5</v>
      </c>
      <c r="D80" s="4"/>
      <c r="E80" s="194" t="s">
        <v>239</v>
      </c>
      <c r="F80" s="194" t="s">
        <v>240</v>
      </c>
      <c r="G80" s="151" t="s">
        <v>167</v>
      </c>
      <c r="H80" s="234" t="s">
        <v>18</v>
      </c>
      <c r="I80" s="419" t="s">
        <v>250</v>
      </c>
      <c r="J80" s="237" t="s">
        <v>245</v>
      </c>
      <c r="K80" s="260" t="s">
        <v>243</v>
      </c>
      <c r="L80" s="281" t="s">
        <v>244</v>
      </c>
      <c r="M80" s="379" t="s">
        <v>249</v>
      </c>
      <c r="N80" s="379" t="s">
        <v>243</v>
      </c>
      <c r="O80" s="379" t="s">
        <v>244</v>
      </c>
      <c r="P80" s="486"/>
      <c r="Q80" s="486"/>
      <c r="R80" s="524"/>
      <c r="S80" s="524"/>
      <c r="T80" s="194" t="s">
        <v>101</v>
      </c>
      <c r="U80" s="194" t="s">
        <v>102</v>
      </c>
      <c r="V80" s="10" t="s">
        <v>9</v>
      </c>
      <c r="W80" s="11" t="s">
        <v>10</v>
      </c>
      <c r="X80" s="12" t="s">
        <v>6</v>
      </c>
      <c r="Y80" s="13" t="s">
        <v>7</v>
      </c>
      <c r="Z80" s="12" t="s">
        <v>6</v>
      </c>
      <c r="AA80" s="13" t="s">
        <v>7</v>
      </c>
      <c r="AB80" s="12" t="s">
        <v>6</v>
      </c>
      <c r="AC80" s="13" t="s">
        <v>7</v>
      </c>
      <c r="AD80" s="12" t="s">
        <v>6</v>
      </c>
      <c r="AE80" s="13" t="s">
        <v>7</v>
      </c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27"/>
      <c r="AQ80" s="22"/>
    </row>
    <row r="81" spans="2:43" ht="15.95" customHeight="1" x14ac:dyDescent="0.2">
      <c r="B81" s="290"/>
      <c r="C81" s="52"/>
      <c r="D81" s="53"/>
      <c r="E81" s="196"/>
      <c r="F81" s="196"/>
      <c r="G81" s="162"/>
      <c r="H81" s="53"/>
      <c r="I81" s="283"/>
      <c r="J81" s="240"/>
      <c r="K81" s="263"/>
      <c r="L81" s="263"/>
      <c r="M81" s="283"/>
      <c r="N81" s="283"/>
      <c r="O81" s="283"/>
      <c r="P81" s="433"/>
      <c r="Q81" s="433"/>
      <c r="R81" s="447"/>
      <c r="S81" s="447"/>
      <c r="T81" s="304"/>
      <c r="U81" s="304"/>
      <c r="V81" s="54"/>
      <c r="W81" s="54"/>
      <c r="X81" s="53"/>
      <c r="Y81" s="53"/>
      <c r="Z81" s="53"/>
      <c r="AA81" s="53"/>
      <c r="AB81" s="53"/>
      <c r="AC81" s="53"/>
      <c r="AD81" s="53"/>
      <c r="AE81" s="320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27"/>
      <c r="AQ81" s="22"/>
    </row>
    <row r="82" spans="2:43" ht="15.95" customHeight="1" x14ac:dyDescent="0.25">
      <c r="B82" s="292">
        <v>6</v>
      </c>
      <c r="C82" s="61">
        <v>2</v>
      </c>
      <c r="D82" s="56" t="s">
        <v>65</v>
      </c>
      <c r="E82" s="76">
        <v>2</v>
      </c>
      <c r="F82" s="76">
        <v>2</v>
      </c>
      <c r="G82" s="87"/>
      <c r="H82" s="176">
        <v>100</v>
      </c>
      <c r="I82" s="413">
        <v>77</v>
      </c>
      <c r="J82" s="245">
        <v>0</v>
      </c>
      <c r="K82" s="267">
        <v>2</v>
      </c>
      <c r="L82" s="267">
        <v>5</v>
      </c>
      <c r="M82" s="387">
        <v>100</v>
      </c>
      <c r="N82" s="387">
        <v>2</v>
      </c>
      <c r="O82" s="387">
        <v>5</v>
      </c>
      <c r="P82" s="491">
        <v>68</v>
      </c>
      <c r="Q82" s="491">
        <v>0</v>
      </c>
      <c r="R82" s="108">
        <v>2</v>
      </c>
      <c r="S82" s="108">
        <v>4</v>
      </c>
      <c r="T82" s="76" t="s">
        <v>138</v>
      </c>
      <c r="U82" s="76" t="s">
        <v>139</v>
      </c>
      <c r="V82" s="108"/>
      <c r="W82" s="109"/>
      <c r="X82" s="108">
        <v>2</v>
      </c>
      <c r="Y82" s="109">
        <v>5</v>
      </c>
      <c r="Z82" s="108"/>
      <c r="AA82" s="109"/>
      <c r="AB82" s="108"/>
      <c r="AC82" s="109"/>
      <c r="AD82" s="108"/>
      <c r="AE82" s="109"/>
      <c r="AF82" s="19"/>
      <c r="AG82" s="19"/>
      <c r="AH82" s="19"/>
      <c r="AI82" s="19"/>
      <c r="AJ82" s="19"/>
      <c r="AK82" s="17"/>
      <c r="AL82" s="19"/>
      <c r="AM82" s="19"/>
      <c r="AN82" s="19"/>
      <c r="AO82" s="19"/>
      <c r="AP82" s="27"/>
      <c r="AQ82" s="22"/>
    </row>
    <row r="83" spans="2:43" ht="15.95" customHeight="1" x14ac:dyDescent="0.25">
      <c r="B83" s="292"/>
      <c r="C83" s="61"/>
      <c r="D83" s="56" t="s">
        <v>66</v>
      </c>
      <c r="E83" s="76">
        <v>3</v>
      </c>
      <c r="F83" s="76">
        <v>1</v>
      </c>
      <c r="G83" s="87"/>
      <c r="H83" s="176">
        <v>120</v>
      </c>
      <c r="I83" s="413">
        <v>85</v>
      </c>
      <c r="J83" s="245">
        <v>5</v>
      </c>
      <c r="K83" s="267">
        <v>2</v>
      </c>
      <c r="L83" s="267">
        <v>5</v>
      </c>
      <c r="M83" s="387">
        <v>100</v>
      </c>
      <c r="N83" s="387">
        <v>2</v>
      </c>
      <c r="O83" s="387">
        <v>5</v>
      </c>
      <c r="P83" s="491">
        <v>72</v>
      </c>
      <c r="Q83" s="491">
        <v>3</v>
      </c>
      <c r="R83" s="108">
        <v>2</v>
      </c>
      <c r="S83" s="108">
        <v>5</v>
      </c>
      <c r="T83" s="76" t="s">
        <v>138</v>
      </c>
      <c r="U83" s="76" t="s">
        <v>139</v>
      </c>
      <c r="V83" s="108"/>
      <c r="W83" s="109"/>
      <c r="X83" s="108">
        <v>2</v>
      </c>
      <c r="Y83" s="109">
        <v>5</v>
      </c>
      <c r="Z83" s="108"/>
      <c r="AA83" s="109"/>
      <c r="AB83" s="108"/>
      <c r="AC83" s="109"/>
      <c r="AD83" s="108"/>
      <c r="AE83" s="109"/>
      <c r="AF83" s="19"/>
      <c r="AG83" s="19"/>
      <c r="AH83" s="19"/>
      <c r="AI83" s="19"/>
      <c r="AJ83" s="19"/>
      <c r="AK83" s="17"/>
      <c r="AL83" s="19"/>
      <c r="AM83" s="19"/>
      <c r="AN83" s="19"/>
      <c r="AO83" s="19"/>
      <c r="AP83" s="27"/>
      <c r="AQ83" s="22"/>
    </row>
    <row r="84" spans="2:43" ht="15.95" customHeight="1" x14ac:dyDescent="0.25">
      <c r="B84" s="292"/>
      <c r="C84" s="61"/>
      <c r="D84" s="56" t="s">
        <v>67</v>
      </c>
      <c r="E84" s="76">
        <v>3</v>
      </c>
      <c r="F84" s="76">
        <v>1</v>
      </c>
      <c r="G84" s="87"/>
      <c r="H84" s="176">
        <v>120</v>
      </c>
      <c r="I84" s="413">
        <v>132</v>
      </c>
      <c r="J84" s="245">
        <v>47</v>
      </c>
      <c r="K84" s="267">
        <v>2</v>
      </c>
      <c r="L84" s="267">
        <v>6</v>
      </c>
      <c r="M84" s="387">
        <v>120</v>
      </c>
      <c r="N84" s="387">
        <v>2</v>
      </c>
      <c r="O84" s="387">
        <v>6</v>
      </c>
      <c r="P84" s="491">
        <v>121</v>
      </c>
      <c r="Q84" s="491">
        <v>64</v>
      </c>
      <c r="R84" s="108">
        <v>2</v>
      </c>
      <c r="S84" s="108">
        <v>6</v>
      </c>
      <c r="T84" s="76" t="s">
        <v>138</v>
      </c>
      <c r="U84" s="76" t="s">
        <v>139</v>
      </c>
      <c r="V84" s="108"/>
      <c r="W84" s="109"/>
      <c r="X84" s="108">
        <v>2</v>
      </c>
      <c r="Y84" s="109">
        <v>6</v>
      </c>
      <c r="Z84" s="108"/>
      <c r="AA84" s="109"/>
      <c r="AB84" s="108"/>
      <c r="AC84" s="109"/>
      <c r="AD84" s="108"/>
      <c r="AE84" s="109"/>
      <c r="AF84" s="19"/>
      <c r="AG84" s="19"/>
      <c r="AH84" s="19"/>
      <c r="AI84" s="19"/>
      <c r="AJ84" s="19"/>
      <c r="AK84" s="17"/>
      <c r="AL84" s="19"/>
      <c r="AM84" s="19"/>
      <c r="AN84" s="19"/>
      <c r="AO84" s="19"/>
      <c r="AP84" s="27"/>
      <c r="AQ84" s="22"/>
    </row>
    <row r="85" spans="2:43" ht="15.95" customHeight="1" x14ac:dyDescent="0.25">
      <c r="B85" s="292"/>
      <c r="C85" s="61"/>
      <c r="D85" s="56" t="s">
        <v>68</v>
      </c>
      <c r="E85" s="76">
        <v>3</v>
      </c>
      <c r="F85" s="76">
        <v>1</v>
      </c>
      <c r="G85" s="87"/>
      <c r="H85" s="176">
        <v>120</v>
      </c>
      <c r="I85" s="413">
        <v>73</v>
      </c>
      <c r="J85" s="245">
        <v>3</v>
      </c>
      <c r="K85" s="267">
        <v>2</v>
      </c>
      <c r="L85" s="267">
        <v>5</v>
      </c>
      <c r="M85" s="387">
        <v>80</v>
      </c>
      <c r="N85" s="387">
        <v>2</v>
      </c>
      <c r="O85" s="387">
        <v>4</v>
      </c>
      <c r="P85" s="491">
        <v>66</v>
      </c>
      <c r="Q85" s="491">
        <v>2</v>
      </c>
      <c r="R85" s="108">
        <v>2</v>
      </c>
      <c r="S85" s="108">
        <v>4</v>
      </c>
      <c r="T85" s="76" t="s">
        <v>138</v>
      </c>
      <c r="U85" s="76" t="s">
        <v>139</v>
      </c>
      <c r="V85" s="108"/>
      <c r="W85" s="109"/>
      <c r="X85" s="108">
        <v>2</v>
      </c>
      <c r="Y85" s="109">
        <v>4</v>
      </c>
      <c r="Z85" s="108"/>
      <c r="AA85" s="109"/>
      <c r="AB85" s="108"/>
      <c r="AC85" s="109"/>
      <c r="AD85" s="108"/>
      <c r="AE85" s="109"/>
      <c r="AF85" s="19"/>
      <c r="AG85" s="19"/>
      <c r="AH85" s="19"/>
      <c r="AI85" s="19"/>
      <c r="AJ85" s="19"/>
      <c r="AK85" s="17"/>
      <c r="AL85" s="19"/>
      <c r="AM85" s="19"/>
      <c r="AN85" s="19"/>
      <c r="AO85" s="19"/>
      <c r="AP85" s="27"/>
      <c r="AQ85" s="22"/>
    </row>
    <row r="86" spans="2:43" ht="15.95" customHeight="1" x14ac:dyDescent="0.25">
      <c r="B86" s="292"/>
      <c r="C86" s="61"/>
      <c r="D86" s="56" t="s">
        <v>69</v>
      </c>
      <c r="E86" s="76">
        <v>2</v>
      </c>
      <c r="F86" s="76">
        <v>2</v>
      </c>
      <c r="G86" s="87"/>
      <c r="H86" s="176">
        <v>120</v>
      </c>
      <c r="I86" s="413">
        <v>74</v>
      </c>
      <c r="J86" s="245">
        <v>2</v>
      </c>
      <c r="K86" s="267">
        <v>2</v>
      </c>
      <c r="L86" s="267">
        <v>5</v>
      </c>
      <c r="M86" s="387">
        <v>80</v>
      </c>
      <c r="N86" s="387">
        <v>2</v>
      </c>
      <c r="O86" s="387">
        <v>4</v>
      </c>
      <c r="P86" s="491">
        <v>65</v>
      </c>
      <c r="Q86" s="491">
        <v>0</v>
      </c>
      <c r="R86" s="108">
        <v>2</v>
      </c>
      <c r="S86" s="108">
        <v>4</v>
      </c>
      <c r="T86" s="76" t="s">
        <v>138</v>
      </c>
      <c r="U86" s="76" t="s">
        <v>139</v>
      </c>
      <c r="V86" s="108"/>
      <c r="W86" s="109"/>
      <c r="X86" s="108">
        <v>2</v>
      </c>
      <c r="Y86" s="109">
        <v>4</v>
      </c>
      <c r="Z86" s="108"/>
      <c r="AA86" s="109"/>
      <c r="AB86" s="108"/>
      <c r="AC86" s="109"/>
      <c r="AD86" s="108"/>
      <c r="AE86" s="109"/>
      <c r="AF86" s="19"/>
      <c r="AG86" s="19"/>
      <c r="AH86" s="19"/>
      <c r="AI86" s="19"/>
      <c r="AJ86" s="19"/>
      <c r="AK86" s="17"/>
      <c r="AL86" s="19"/>
      <c r="AM86" s="19"/>
      <c r="AN86" s="19"/>
      <c r="AO86" s="19"/>
      <c r="AP86" s="27"/>
      <c r="AQ86" s="22"/>
    </row>
    <row r="87" spans="2:43" ht="15.95" customHeight="1" x14ac:dyDescent="0.25">
      <c r="B87" s="292"/>
      <c r="C87" s="61"/>
      <c r="D87" s="56" t="s">
        <v>70</v>
      </c>
      <c r="E87" s="76">
        <v>3.5</v>
      </c>
      <c r="F87" s="76">
        <v>0.5</v>
      </c>
      <c r="G87" s="87"/>
      <c r="H87" s="176">
        <v>140</v>
      </c>
      <c r="I87" s="413">
        <v>127</v>
      </c>
      <c r="J87" s="245">
        <v>47</v>
      </c>
      <c r="K87" s="267">
        <v>2</v>
      </c>
      <c r="L87" s="267">
        <v>7</v>
      </c>
      <c r="M87" s="387">
        <v>120</v>
      </c>
      <c r="N87" s="387">
        <v>2</v>
      </c>
      <c r="O87" s="387">
        <v>6</v>
      </c>
      <c r="P87" s="494">
        <v>128</v>
      </c>
      <c r="Q87" s="491">
        <v>68</v>
      </c>
      <c r="R87" s="108">
        <v>2</v>
      </c>
      <c r="S87" s="210">
        <v>6</v>
      </c>
      <c r="T87" s="76" t="s">
        <v>140</v>
      </c>
      <c r="U87" s="76" t="s">
        <v>141</v>
      </c>
      <c r="V87" s="108"/>
      <c r="W87" s="109"/>
      <c r="X87" s="108"/>
      <c r="Y87" s="109"/>
      <c r="Z87" s="108">
        <v>2</v>
      </c>
      <c r="AA87" s="109">
        <v>6</v>
      </c>
      <c r="AB87" s="108"/>
      <c r="AC87" s="109"/>
      <c r="AD87" s="108"/>
      <c r="AE87" s="109"/>
      <c r="AF87" s="19"/>
      <c r="AG87" s="19"/>
      <c r="AH87" s="19"/>
      <c r="AI87" s="19"/>
      <c r="AJ87" s="19"/>
      <c r="AK87" s="17"/>
      <c r="AL87" s="19"/>
      <c r="AM87" s="19"/>
      <c r="AN87" s="19"/>
      <c r="AO87" s="19"/>
      <c r="AP87" s="27"/>
      <c r="AQ87" s="22"/>
    </row>
    <row r="88" spans="2:43" ht="15.95" customHeight="1" x14ac:dyDescent="0.25">
      <c r="B88" s="292"/>
      <c r="C88" s="61"/>
      <c r="D88" s="56" t="s">
        <v>71</v>
      </c>
      <c r="E88" s="76">
        <v>3.5</v>
      </c>
      <c r="F88" s="76">
        <v>0.5</v>
      </c>
      <c r="G88" s="87">
        <v>15</v>
      </c>
      <c r="H88" s="176">
        <v>135</v>
      </c>
      <c r="I88" s="413">
        <v>78</v>
      </c>
      <c r="J88" s="245">
        <v>7</v>
      </c>
      <c r="K88" s="267">
        <v>2</v>
      </c>
      <c r="L88" s="267">
        <v>9</v>
      </c>
      <c r="M88" s="387">
        <v>105</v>
      </c>
      <c r="N88" s="387">
        <v>2</v>
      </c>
      <c r="O88" s="387">
        <v>7</v>
      </c>
      <c r="P88" s="491">
        <v>69</v>
      </c>
      <c r="Q88" s="491">
        <v>8</v>
      </c>
      <c r="R88" s="108">
        <v>2</v>
      </c>
      <c r="S88" s="108">
        <v>7</v>
      </c>
      <c r="T88" s="76" t="s">
        <v>140</v>
      </c>
      <c r="U88" s="76" t="s">
        <v>141</v>
      </c>
      <c r="V88" s="108"/>
      <c r="W88" s="109"/>
      <c r="X88" s="108"/>
      <c r="Y88" s="109"/>
      <c r="Z88" s="108">
        <v>2</v>
      </c>
      <c r="AA88" s="109">
        <v>7</v>
      </c>
      <c r="AB88" s="108"/>
      <c r="AC88" s="109"/>
      <c r="AD88" s="108"/>
      <c r="AE88" s="109"/>
      <c r="AF88" s="19"/>
      <c r="AG88" s="19"/>
      <c r="AH88" s="19"/>
      <c r="AI88" s="19"/>
      <c r="AJ88" s="19"/>
      <c r="AK88" s="17"/>
      <c r="AL88" s="19"/>
      <c r="AM88" s="19"/>
      <c r="AN88" s="19"/>
      <c r="AO88" s="19"/>
      <c r="AP88" s="27"/>
      <c r="AQ88" s="22"/>
    </row>
    <row r="89" spans="2:43" ht="15.95" customHeight="1" x14ac:dyDescent="0.25">
      <c r="B89" s="292"/>
      <c r="C89" s="61"/>
      <c r="D89" s="56" t="s">
        <v>72</v>
      </c>
      <c r="E89" s="76">
        <v>3.5</v>
      </c>
      <c r="F89" s="76">
        <v>0.5</v>
      </c>
      <c r="G89" s="87">
        <v>15</v>
      </c>
      <c r="H89" s="176">
        <v>135</v>
      </c>
      <c r="I89" s="413">
        <v>93</v>
      </c>
      <c r="J89" s="245">
        <v>20</v>
      </c>
      <c r="K89" s="267">
        <v>2</v>
      </c>
      <c r="L89" s="267">
        <v>9</v>
      </c>
      <c r="M89" s="387">
        <v>105</v>
      </c>
      <c r="N89" s="387">
        <v>2</v>
      </c>
      <c r="O89" s="387">
        <v>7</v>
      </c>
      <c r="P89" s="491">
        <v>76</v>
      </c>
      <c r="Q89" s="491">
        <v>28</v>
      </c>
      <c r="R89" s="108">
        <v>2</v>
      </c>
      <c r="S89" s="108">
        <v>7</v>
      </c>
      <c r="T89" s="76" t="s">
        <v>140</v>
      </c>
      <c r="U89" s="76" t="s">
        <v>141</v>
      </c>
      <c r="V89" s="108"/>
      <c r="W89" s="109"/>
      <c r="X89" s="108"/>
      <c r="Y89" s="109"/>
      <c r="Z89" s="108">
        <v>2</v>
      </c>
      <c r="AA89" s="109">
        <v>7</v>
      </c>
      <c r="AB89" s="108"/>
      <c r="AC89" s="109"/>
      <c r="AD89" s="108"/>
      <c r="AE89" s="109"/>
      <c r="AF89" s="19"/>
      <c r="AG89" s="19"/>
      <c r="AH89" s="19"/>
      <c r="AI89" s="19"/>
      <c r="AJ89" s="19"/>
      <c r="AK89" s="17"/>
      <c r="AL89" s="19"/>
      <c r="AM89" s="19"/>
      <c r="AN89" s="19"/>
      <c r="AO89" s="19"/>
      <c r="AP89" s="27"/>
      <c r="AQ89" s="22"/>
    </row>
    <row r="90" spans="2:43" ht="15.95" customHeight="1" x14ac:dyDescent="0.25">
      <c r="B90" s="292"/>
      <c r="C90" s="61"/>
      <c r="D90" s="56" t="s">
        <v>73</v>
      </c>
      <c r="E90" s="76">
        <v>3</v>
      </c>
      <c r="F90" s="76">
        <v>1</v>
      </c>
      <c r="G90" s="87"/>
      <c r="H90" s="176">
        <v>140</v>
      </c>
      <c r="I90" s="413">
        <v>94</v>
      </c>
      <c r="J90" s="245">
        <v>13</v>
      </c>
      <c r="K90" s="267">
        <v>2</v>
      </c>
      <c r="L90" s="267">
        <v>7</v>
      </c>
      <c r="M90" s="387">
        <v>100</v>
      </c>
      <c r="N90" s="387">
        <v>2</v>
      </c>
      <c r="O90" s="387">
        <v>5</v>
      </c>
      <c r="P90" s="491">
        <v>85</v>
      </c>
      <c r="Q90" s="491">
        <v>18</v>
      </c>
      <c r="R90" s="108">
        <v>2</v>
      </c>
      <c r="S90" s="108">
        <v>5</v>
      </c>
      <c r="T90" s="76" t="s">
        <v>140</v>
      </c>
      <c r="U90" s="76" t="s">
        <v>141</v>
      </c>
      <c r="V90" s="108"/>
      <c r="W90" s="109"/>
      <c r="X90" s="108"/>
      <c r="Y90" s="109"/>
      <c r="Z90" s="108">
        <v>2</v>
      </c>
      <c r="AA90" s="109">
        <v>5</v>
      </c>
      <c r="AB90" s="108"/>
      <c r="AC90" s="109"/>
      <c r="AD90" s="108"/>
      <c r="AE90" s="109"/>
      <c r="AF90" s="19"/>
      <c r="AG90" s="19"/>
      <c r="AH90" s="19"/>
      <c r="AI90" s="19"/>
      <c r="AJ90" s="19"/>
      <c r="AK90" s="17"/>
      <c r="AL90" s="19"/>
      <c r="AM90" s="19"/>
      <c r="AN90" s="19"/>
      <c r="AO90" s="19"/>
      <c r="AP90" s="27"/>
      <c r="AQ90" s="22"/>
    </row>
    <row r="91" spans="2:43" ht="15.95" customHeight="1" x14ac:dyDescent="0.25">
      <c r="B91" s="292"/>
      <c r="C91" s="61"/>
      <c r="D91" s="56" t="s">
        <v>61</v>
      </c>
      <c r="E91" s="76">
        <v>2</v>
      </c>
      <c r="F91" s="76">
        <v>2</v>
      </c>
      <c r="G91" s="87"/>
      <c r="H91" s="176">
        <v>140</v>
      </c>
      <c r="I91" s="413">
        <v>82</v>
      </c>
      <c r="J91" s="245">
        <v>6</v>
      </c>
      <c r="K91" s="267">
        <v>2</v>
      </c>
      <c r="L91" s="267">
        <v>7</v>
      </c>
      <c r="M91" s="387">
        <v>100</v>
      </c>
      <c r="N91" s="387">
        <v>2</v>
      </c>
      <c r="O91" s="387">
        <v>5</v>
      </c>
      <c r="P91" s="491">
        <v>51</v>
      </c>
      <c r="Q91" s="491">
        <v>2</v>
      </c>
      <c r="R91" s="108">
        <v>2</v>
      </c>
      <c r="S91" s="108">
        <v>5</v>
      </c>
      <c r="T91" s="76" t="s">
        <v>140</v>
      </c>
      <c r="U91" s="76" t="s">
        <v>141</v>
      </c>
      <c r="V91" s="108"/>
      <c r="W91" s="109"/>
      <c r="X91" s="108"/>
      <c r="Y91" s="109"/>
      <c r="Z91" s="108">
        <v>2</v>
      </c>
      <c r="AA91" s="109">
        <v>5</v>
      </c>
      <c r="AB91" s="108"/>
      <c r="AC91" s="109"/>
      <c r="AD91" s="108"/>
      <c r="AE91" s="109"/>
      <c r="AF91" s="19"/>
      <c r="AG91" s="19"/>
      <c r="AH91" s="19"/>
      <c r="AI91" s="19"/>
      <c r="AJ91" s="19"/>
      <c r="AK91" s="17"/>
      <c r="AL91" s="19"/>
      <c r="AM91" s="19"/>
      <c r="AN91" s="19"/>
      <c r="AO91" s="19"/>
      <c r="AP91" s="27"/>
      <c r="AQ91" s="22"/>
    </row>
    <row r="92" spans="2:43" ht="15.95" customHeight="1" x14ac:dyDescent="0.25">
      <c r="B92" s="292"/>
      <c r="C92" s="61"/>
      <c r="D92" s="56" t="s">
        <v>74</v>
      </c>
      <c r="E92" s="76">
        <v>2</v>
      </c>
      <c r="F92" s="76">
        <v>2</v>
      </c>
      <c r="G92" s="87">
        <v>12</v>
      </c>
      <c r="H92" s="176">
        <v>24</v>
      </c>
      <c r="I92" s="413">
        <v>17</v>
      </c>
      <c r="J92" s="245">
        <v>0</v>
      </c>
      <c r="K92" s="267">
        <v>2</v>
      </c>
      <c r="L92" s="267">
        <v>2</v>
      </c>
      <c r="M92" s="387">
        <v>24</v>
      </c>
      <c r="N92" s="387">
        <v>2</v>
      </c>
      <c r="O92" s="387">
        <v>2</v>
      </c>
      <c r="P92" s="491">
        <v>12</v>
      </c>
      <c r="Q92" s="491">
        <v>0</v>
      </c>
      <c r="R92" s="108">
        <v>2</v>
      </c>
      <c r="S92" s="108">
        <v>2</v>
      </c>
      <c r="T92" s="76"/>
      <c r="U92" s="76" t="s">
        <v>143</v>
      </c>
      <c r="V92" s="108"/>
      <c r="W92" s="109"/>
      <c r="X92" s="108"/>
      <c r="Y92" s="109"/>
      <c r="Z92" s="108"/>
      <c r="AA92" s="109"/>
      <c r="AB92" s="108">
        <v>2</v>
      </c>
      <c r="AC92" s="109">
        <v>2</v>
      </c>
      <c r="AD92" s="108"/>
      <c r="AE92" s="109"/>
      <c r="AF92" s="19"/>
      <c r="AG92" s="19"/>
      <c r="AH92" s="19"/>
      <c r="AI92" s="19"/>
      <c r="AJ92" s="19"/>
      <c r="AK92" s="17"/>
      <c r="AL92" s="19"/>
      <c r="AM92" s="19"/>
      <c r="AN92" s="19"/>
      <c r="AO92" s="19"/>
      <c r="AP92" s="27"/>
      <c r="AQ92" s="22"/>
    </row>
    <row r="93" spans="2:43" ht="15.95" customHeight="1" x14ac:dyDescent="0.25">
      <c r="B93" s="292"/>
      <c r="C93" s="61"/>
      <c r="D93" s="56" t="s">
        <v>75</v>
      </c>
      <c r="E93" s="76">
        <v>3</v>
      </c>
      <c r="F93" s="76">
        <v>1</v>
      </c>
      <c r="G93" s="87">
        <v>12</v>
      </c>
      <c r="H93" s="176">
        <v>24</v>
      </c>
      <c r="I93" s="413">
        <v>17</v>
      </c>
      <c r="J93" s="245">
        <v>2</v>
      </c>
      <c r="K93" s="267">
        <v>1</v>
      </c>
      <c r="L93" s="267">
        <v>2</v>
      </c>
      <c r="M93" s="387">
        <v>24</v>
      </c>
      <c r="N93" s="387">
        <v>1</v>
      </c>
      <c r="O93" s="387">
        <v>2</v>
      </c>
      <c r="P93" s="491">
        <v>12</v>
      </c>
      <c r="Q93" s="491">
        <v>2</v>
      </c>
      <c r="R93" s="108">
        <v>1</v>
      </c>
      <c r="S93" s="108">
        <v>2</v>
      </c>
      <c r="T93" s="76"/>
      <c r="U93" s="76" t="s">
        <v>142</v>
      </c>
      <c r="V93" s="108"/>
      <c r="W93" s="109"/>
      <c r="X93" s="108"/>
      <c r="Y93" s="109"/>
      <c r="Z93" s="108"/>
      <c r="AA93" s="109"/>
      <c r="AB93" s="108">
        <v>1</v>
      </c>
      <c r="AC93" s="109">
        <v>2</v>
      </c>
      <c r="AD93" s="108"/>
      <c r="AE93" s="109"/>
      <c r="AF93" s="19"/>
      <c r="AG93" s="19"/>
      <c r="AH93" s="19"/>
      <c r="AI93" s="19"/>
      <c r="AJ93" s="19"/>
      <c r="AK93" s="17"/>
      <c r="AL93" s="19"/>
      <c r="AM93" s="19"/>
      <c r="AN93" s="19"/>
      <c r="AO93" s="19"/>
      <c r="AP93" s="27"/>
      <c r="AQ93" s="22"/>
    </row>
    <row r="94" spans="2:43" ht="15.95" customHeight="1" x14ac:dyDescent="0.25">
      <c r="B94" s="292"/>
      <c r="C94" s="61"/>
      <c r="D94" s="56" t="s">
        <v>76</v>
      </c>
      <c r="E94" s="76">
        <v>3</v>
      </c>
      <c r="F94" s="76">
        <v>1</v>
      </c>
      <c r="G94" s="87">
        <v>16</v>
      </c>
      <c r="H94" s="176">
        <v>24</v>
      </c>
      <c r="I94" s="413">
        <v>13</v>
      </c>
      <c r="J94" s="245">
        <v>2</v>
      </c>
      <c r="K94" s="267">
        <v>1</v>
      </c>
      <c r="L94" s="267">
        <v>2</v>
      </c>
      <c r="M94" s="387">
        <v>24</v>
      </c>
      <c r="N94" s="387">
        <v>1</v>
      </c>
      <c r="O94" s="387">
        <v>2</v>
      </c>
      <c r="P94" s="494">
        <v>28</v>
      </c>
      <c r="Q94" s="491">
        <v>4</v>
      </c>
      <c r="R94" s="108">
        <v>1</v>
      </c>
      <c r="S94" s="108">
        <v>2</v>
      </c>
      <c r="T94" s="76"/>
      <c r="U94" s="76" t="s">
        <v>142</v>
      </c>
      <c r="V94" s="108"/>
      <c r="W94" s="109"/>
      <c r="X94" s="108"/>
      <c r="Y94" s="109"/>
      <c r="Z94" s="108"/>
      <c r="AA94" s="109"/>
      <c r="AB94" s="108">
        <v>1</v>
      </c>
      <c r="AC94" s="109">
        <v>2</v>
      </c>
      <c r="AD94" s="108"/>
      <c r="AE94" s="109"/>
      <c r="AF94" s="371"/>
      <c r="AG94" s="19"/>
      <c r="AH94" s="19"/>
      <c r="AI94" s="19"/>
      <c r="AJ94" s="19"/>
      <c r="AK94" s="17"/>
      <c r="AL94" s="19"/>
      <c r="AM94" s="19"/>
      <c r="AN94" s="19"/>
      <c r="AO94" s="19"/>
      <c r="AP94" s="27"/>
      <c r="AQ94" s="22"/>
    </row>
    <row r="95" spans="2:43" ht="15.95" customHeight="1" x14ac:dyDescent="0.25">
      <c r="B95" s="292"/>
      <c r="C95" s="61"/>
      <c r="D95" s="56" t="s">
        <v>77</v>
      </c>
      <c r="E95" s="76">
        <v>3</v>
      </c>
      <c r="F95" s="76">
        <v>1</v>
      </c>
      <c r="G95" s="87">
        <v>12</v>
      </c>
      <c r="H95" s="176">
        <v>36</v>
      </c>
      <c r="I95" s="413">
        <v>32</v>
      </c>
      <c r="J95" s="245">
        <v>11</v>
      </c>
      <c r="K95" s="267">
        <v>1</v>
      </c>
      <c r="L95" s="267">
        <v>3</v>
      </c>
      <c r="M95" s="387">
        <v>36</v>
      </c>
      <c r="N95" s="387">
        <v>1</v>
      </c>
      <c r="O95" s="387">
        <v>3</v>
      </c>
      <c r="P95" s="491">
        <v>18</v>
      </c>
      <c r="Q95" s="491">
        <v>7</v>
      </c>
      <c r="R95" s="108">
        <v>1</v>
      </c>
      <c r="S95" s="108">
        <v>3</v>
      </c>
      <c r="T95" s="76"/>
      <c r="U95" s="76" t="s">
        <v>142</v>
      </c>
      <c r="V95" s="108"/>
      <c r="W95" s="109"/>
      <c r="X95" s="108"/>
      <c r="Y95" s="109"/>
      <c r="Z95" s="108"/>
      <c r="AA95" s="109"/>
      <c r="AB95" s="108">
        <v>1</v>
      </c>
      <c r="AC95" s="109">
        <v>3</v>
      </c>
      <c r="AD95" s="108"/>
      <c r="AE95" s="109"/>
      <c r="AF95" s="19"/>
      <c r="AG95" s="19"/>
      <c r="AH95" s="19"/>
      <c r="AI95" s="19"/>
      <c r="AJ95" s="19"/>
      <c r="AK95" s="17"/>
      <c r="AL95" s="19"/>
      <c r="AM95" s="19"/>
      <c r="AN95" s="19"/>
      <c r="AO95" s="19"/>
      <c r="AP95" s="27"/>
      <c r="AQ95" s="22"/>
    </row>
    <row r="96" spans="2:43" ht="15.95" customHeight="1" x14ac:dyDescent="0.25">
      <c r="B96" s="292"/>
      <c r="C96" s="61"/>
      <c r="D96" s="56" t="s">
        <v>64</v>
      </c>
      <c r="E96" s="76">
        <v>3</v>
      </c>
      <c r="F96" s="76">
        <v>1</v>
      </c>
      <c r="G96" s="87">
        <v>9</v>
      </c>
      <c r="H96" s="176">
        <v>27</v>
      </c>
      <c r="I96" s="413">
        <v>33</v>
      </c>
      <c r="J96" s="245">
        <v>6</v>
      </c>
      <c r="K96" s="267">
        <v>1</v>
      </c>
      <c r="L96" s="267">
        <v>3</v>
      </c>
      <c r="M96" s="387">
        <v>36</v>
      </c>
      <c r="N96" s="387">
        <v>1</v>
      </c>
      <c r="O96" s="387">
        <v>4</v>
      </c>
      <c r="P96" s="491">
        <v>14</v>
      </c>
      <c r="Q96" s="491">
        <v>6</v>
      </c>
      <c r="R96" s="108">
        <v>1</v>
      </c>
      <c r="S96" s="108">
        <v>4</v>
      </c>
      <c r="T96" s="76"/>
      <c r="U96" s="76" t="s">
        <v>142</v>
      </c>
      <c r="V96" s="108"/>
      <c r="W96" s="109"/>
      <c r="X96" s="108"/>
      <c r="Y96" s="109"/>
      <c r="Z96" s="108"/>
      <c r="AA96" s="109"/>
      <c r="AB96" s="108">
        <v>1</v>
      </c>
      <c r="AC96" s="109">
        <v>4</v>
      </c>
      <c r="AD96" s="108"/>
      <c r="AE96" s="109"/>
      <c r="AF96" s="19"/>
      <c r="AG96" s="19"/>
      <c r="AH96" s="19"/>
      <c r="AI96" s="19"/>
      <c r="AJ96" s="19"/>
      <c r="AK96" s="17"/>
      <c r="AL96" s="19"/>
      <c r="AM96" s="19"/>
      <c r="AN96" s="19"/>
      <c r="AO96" s="19"/>
      <c r="AP96" s="27"/>
      <c r="AQ96" s="22"/>
    </row>
    <row r="97" spans="2:43" ht="15.95" customHeight="1" x14ac:dyDescent="0.25">
      <c r="B97" s="292"/>
      <c r="C97" s="61"/>
      <c r="D97" s="56" t="s">
        <v>63</v>
      </c>
      <c r="E97" s="76">
        <v>2</v>
      </c>
      <c r="F97" s="76">
        <v>2</v>
      </c>
      <c r="G97" s="87"/>
      <c r="H97" s="176">
        <v>40</v>
      </c>
      <c r="I97" s="413">
        <v>35</v>
      </c>
      <c r="J97" s="245">
        <v>2</v>
      </c>
      <c r="K97" s="267">
        <v>1</v>
      </c>
      <c r="L97" s="267">
        <v>2</v>
      </c>
      <c r="M97" s="387">
        <v>40</v>
      </c>
      <c r="N97" s="387">
        <v>1</v>
      </c>
      <c r="O97" s="387">
        <v>2</v>
      </c>
      <c r="P97" s="491">
        <v>35</v>
      </c>
      <c r="Q97" s="491">
        <v>2</v>
      </c>
      <c r="R97" s="108">
        <v>1</v>
      </c>
      <c r="S97" s="108">
        <v>2</v>
      </c>
      <c r="T97" s="76"/>
      <c r="U97" s="76" t="s">
        <v>144</v>
      </c>
      <c r="V97" s="108"/>
      <c r="W97" s="109"/>
      <c r="X97" s="108"/>
      <c r="Y97" s="109"/>
      <c r="Z97" s="108"/>
      <c r="AA97" s="109"/>
      <c r="AB97" s="108"/>
      <c r="AC97" s="109"/>
      <c r="AD97" s="108">
        <v>1</v>
      </c>
      <c r="AE97" s="109">
        <v>2</v>
      </c>
      <c r="AF97" s="19"/>
      <c r="AG97" s="19"/>
      <c r="AH97" s="19"/>
      <c r="AI97" s="19"/>
      <c r="AJ97" s="19"/>
      <c r="AK97" s="17"/>
      <c r="AL97" s="19"/>
      <c r="AM97" s="19"/>
      <c r="AN97" s="19"/>
      <c r="AO97" s="19"/>
      <c r="AP97" s="27"/>
      <c r="AQ97" s="22"/>
    </row>
    <row r="98" spans="2:43" ht="15.95" customHeight="1" x14ac:dyDescent="0.25">
      <c r="B98" s="292"/>
      <c r="C98" s="61"/>
      <c r="D98" s="56" t="s">
        <v>54</v>
      </c>
      <c r="E98" s="76">
        <v>2</v>
      </c>
      <c r="F98" s="76">
        <v>2</v>
      </c>
      <c r="G98" s="87"/>
      <c r="H98" s="176">
        <v>40</v>
      </c>
      <c r="I98" s="413">
        <v>35</v>
      </c>
      <c r="J98" s="245">
        <v>0</v>
      </c>
      <c r="K98" s="267">
        <v>1</v>
      </c>
      <c r="L98" s="267">
        <v>2</v>
      </c>
      <c r="M98" s="387">
        <v>40</v>
      </c>
      <c r="N98" s="387">
        <v>1</v>
      </c>
      <c r="O98" s="387">
        <v>2</v>
      </c>
      <c r="P98" s="491">
        <v>33</v>
      </c>
      <c r="Q98" s="491">
        <v>1</v>
      </c>
      <c r="R98" s="108">
        <v>1</v>
      </c>
      <c r="S98" s="108">
        <v>2</v>
      </c>
      <c r="T98" s="76"/>
      <c r="U98" s="76" t="s">
        <v>144</v>
      </c>
      <c r="V98" s="108"/>
      <c r="W98" s="109"/>
      <c r="X98" s="108"/>
      <c r="Y98" s="109"/>
      <c r="Z98" s="108"/>
      <c r="AA98" s="109"/>
      <c r="AB98" s="108"/>
      <c r="AC98" s="109"/>
      <c r="AD98" s="108">
        <v>1</v>
      </c>
      <c r="AE98" s="109">
        <v>2</v>
      </c>
      <c r="AF98" s="19"/>
      <c r="AG98" s="19"/>
      <c r="AH98" s="19"/>
      <c r="AI98" s="19"/>
      <c r="AJ98" s="19"/>
      <c r="AK98" s="17"/>
      <c r="AL98" s="19"/>
      <c r="AM98" s="19"/>
      <c r="AN98" s="19"/>
      <c r="AO98" s="19"/>
      <c r="AP98" s="27"/>
      <c r="AQ98" s="22"/>
    </row>
    <row r="99" spans="2:43" ht="15.95" customHeight="1" x14ac:dyDescent="0.25">
      <c r="B99" s="292"/>
      <c r="C99" s="61"/>
      <c r="D99" s="56" t="s">
        <v>76</v>
      </c>
      <c r="E99" s="76">
        <v>2</v>
      </c>
      <c r="F99" s="76">
        <v>2</v>
      </c>
      <c r="G99" s="87"/>
      <c r="H99" s="176">
        <v>40</v>
      </c>
      <c r="I99" s="413">
        <v>35</v>
      </c>
      <c r="J99" s="245">
        <v>2</v>
      </c>
      <c r="K99" s="267">
        <v>1</v>
      </c>
      <c r="L99" s="267">
        <v>2</v>
      </c>
      <c r="M99" s="387">
        <v>40</v>
      </c>
      <c r="N99" s="387">
        <v>1</v>
      </c>
      <c r="O99" s="387">
        <v>2</v>
      </c>
      <c r="P99" s="491">
        <v>15</v>
      </c>
      <c r="Q99" s="491">
        <v>4</v>
      </c>
      <c r="R99" s="108">
        <v>1</v>
      </c>
      <c r="S99" s="108">
        <v>2</v>
      </c>
      <c r="T99" s="76"/>
      <c r="U99" s="76" t="s">
        <v>144</v>
      </c>
      <c r="V99" s="108"/>
      <c r="W99" s="109"/>
      <c r="X99" s="108"/>
      <c r="Y99" s="109"/>
      <c r="Z99" s="108"/>
      <c r="AA99" s="109"/>
      <c r="AB99" s="108"/>
      <c r="AC99" s="109"/>
      <c r="AD99" s="108">
        <v>1</v>
      </c>
      <c r="AE99" s="109">
        <v>2</v>
      </c>
      <c r="AF99" s="19"/>
      <c r="AG99" s="19"/>
      <c r="AH99" s="19"/>
      <c r="AI99" s="19"/>
      <c r="AJ99" s="19"/>
      <c r="AK99" s="17"/>
      <c r="AL99" s="19"/>
      <c r="AM99" s="19"/>
      <c r="AN99" s="19"/>
      <c r="AO99" s="19"/>
      <c r="AP99" s="27"/>
      <c r="AQ99" s="22"/>
    </row>
    <row r="100" spans="2:43" ht="15.95" customHeight="1" x14ac:dyDescent="0.25">
      <c r="B100" s="292"/>
      <c r="C100" s="61"/>
      <c r="D100" s="56" t="s">
        <v>78</v>
      </c>
      <c r="E100" s="76">
        <v>2</v>
      </c>
      <c r="F100" s="76">
        <v>2</v>
      </c>
      <c r="G100" s="87"/>
      <c r="H100" s="176">
        <v>40</v>
      </c>
      <c r="I100" s="413">
        <v>34</v>
      </c>
      <c r="J100" s="245">
        <v>1</v>
      </c>
      <c r="K100" s="267">
        <v>1</v>
      </c>
      <c r="L100" s="267">
        <v>2</v>
      </c>
      <c r="M100" s="387">
        <v>40</v>
      </c>
      <c r="N100" s="387">
        <v>1</v>
      </c>
      <c r="O100" s="387">
        <v>2</v>
      </c>
      <c r="P100" s="491">
        <v>33</v>
      </c>
      <c r="Q100" s="491">
        <v>0</v>
      </c>
      <c r="R100" s="108">
        <v>1</v>
      </c>
      <c r="S100" s="108">
        <v>2</v>
      </c>
      <c r="T100" s="76"/>
      <c r="U100" s="76" t="s">
        <v>144</v>
      </c>
      <c r="V100" s="108"/>
      <c r="W100" s="109"/>
      <c r="X100" s="108"/>
      <c r="Y100" s="109"/>
      <c r="Z100" s="108"/>
      <c r="AA100" s="109"/>
      <c r="AB100" s="108"/>
      <c r="AC100" s="109"/>
      <c r="AD100" s="108">
        <v>1</v>
      </c>
      <c r="AE100" s="109">
        <v>2</v>
      </c>
      <c r="AF100" s="19"/>
      <c r="AG100" s="19"/>
      <c r="AH100" s="19"/>
      <c r="AI100" s="19"/>
      <c r="AJ100" s="19"/>
      <c r="AK100" s="17"/>
      <c r="AL100" s="19"/>
      <c r="AM100" s="19"/>
      <c r="AN100" s="19"/>
      <c r="AO100" s="19"/>
      <c r="AP100" s="27"/>
      <c r="AQ100" s="22"/>
    </row>
    <row r="101" spans="2:43" ht="15.95" customHeight="1" x14ac:dyDescent="0.25">
      <c r="B101" s="292"/>
      <c r="C101" s="61"/>
      <c r="D101" s="56" t="s">
        <v>62</v>
      </c>
      <c r="E101" s="76">
        <v>1</v>
      </c>
      <c r="F101" s="76">
        <v>3</v>
      </c>
      <c r="G101" s="87"/>
      <c r="H101" s="176">
        <v>40</v>
      </c>
      <c r="I101" s="413">
        <v>46</v>
      </c>
      <c r="J101" s="245">
        <v>6</v>
      </c>
      <c r="K101" s="267">
        <v>1</v>
      </c>
      <c r="L101" s="267">
        <v>2</v>
      </c>
      <c r="M101" s="387">
        <v>40</v>
      </c>
      <c r="N101" s="387">
        <v>1</v>
      </c>
      <c r="O101" s="387">
        <v>2</v>
      </c>
      <c r="P101" s="491">
        <v>30</v>
      </c>
      <c r="Q101" s="491">
        <v>6</v>
      </c>
      <c r="R101" s="108">
        <v>1</v>
      </c>
      <c r="S101" s="108">
        <v>2</v>
      </c>
      <c r="T101" s="76"/>
      <c r="U101" s="76" t="s">
        <v>144</v>
      </c>
      <c r="V101" s="108"/>
      <c r="W101" s="109"/>
      <c r="X101" s="108"/>
      <c r="Y101" s="109"/>
      <c r="Z101" s="108"/>
      <c r="AA101" s="109"/>
      <c r="AB101" s="108"/>
      <c r="AC101" s="109"/>
      <c r="AD101" s="108">
        <v>1</v>
      </c>
      <c r="AE101" s="109">
        <v>2</v>
      </c>
      <c r="AF101" s="19"/>
      <c r="AG101" s="19"/>
      <c r="AH101" s="19"/>
      <c r="AI101" s="19"/>
      <c r="AJ101" s="19"/>
      <c r="AK101" s="17"/>
      <c r="AL101" s="19"/>
      <c r="AM101" s="19"/>
      <c r="AN101" s="19"/>
      <c r="AO101" s="19"/>
      <c r="AP101" s="27"/>
      <c r="AQ101" s="22"/>
    </row>
    <row r="102" spans="2:43" ht="15.95" customHeight="1" x14ac:dyDescent="0.2">
      <c r="B102" s="296"/>
      <c r="C102" s="30"/>
      <c r="D102" s="35"/>
      <c r="E102" s="198"/>
      <c r="F102" s="198"/>
      <c r="G102" s="162"/>
      <c r="H102" s="35"/>
      <c r="I102" s="420"/>
      <c r="J102" s="247"/>
      <c r="K102" s="269"/>
      <c r="L102" s="269"/>
      <c r="M102" s="388"/>
      <c r="N102" s="388"/>
      <c r="O102" s="388"/>
      <c r="P102" s="435"/>
      <c r="Q102" s="435"/>
      <c r="R102" s="450"/>
      <c r="S102" s="450"/>
      <c r="T102" s="29"/>
      <c r="U102" s="29"/>
      <c r="V102" s="36"/>
      <c r="W102" s="36"/>
      <c r="X102" s="35"/>
      <c r="Y102" s="35"/>
      <c r="Z102" s="35"/>
      <c r="AA102" s="35"/>
      <c r="AB102" s="35"/>
      <c r="AC102" s="35"/>
      <c r="AD102" s="35"/>
      <c r="AE102" s="321"/>
      <c r="AF102" s="19"/>
      <c r="AG102" s="19"/>
      <c r="AH102" s="19"/>
      <c r="AI102" s="19"/>
      <c r="AJ102" s="19"/>
      <c r="AK102" s="17"/>
      <c r="AL102" s="19"/>
      <c r="AM102" s="19"/>
      <c r="AN102" s="19"/>
      <c r="AO102" s="19"/>
      <c r="AP102" s="27"/>
      <c r="AQ102" s="22"/>
    </row>
    <row r="103" spans="2:43" ht="15.95" customHeight="1" x14ac:dyDescent="0.25">
      <c r="B103" s="289">
        <v>7</v>
      </c>
      <c r="C103" s="46">
        <v>1</v>
      </c>
      <c r="D103" s="46" t="s">
        <v>65</v>
      </c>
      <c r="E103" s="98">
        <v>2</v>
      </c>
      <c r="F103" s="98">
        <v>2</v>
      </c>
      <c r="G103" s="87">
        <v>15</v>
      </c>
      <c r="H103" s="171">
        <v>60</v>
      </c>
      <c r="I103" s="407">
        <v>29</v>
      </c>
      <c r="J103" s="241">
        <v>8</v>
      </c>
      <c r="K103" s="264">
        <v>2</v>
      </c>
      <c r="L103" s="264">
        <v>4</v>
      </c>
      <c r="M103" s="383">
        <v>60</v>
      </c>
      <c r="N103" s="383">
        <v>2</v>
      </c>
      <c r="O103" s="383">
        <v>4</v>
      </c>
      <c r="P103" s="93">
        <v>82</v>
      </c>
      <c r="Q103" s="93">
        <v>2</v>
      </c>
      <c r="R103" s="74">
        <v>2</v>
      </c>
      <c r="S103" s="74">
        <v>4</v>
      </c>
      <c r="T103" s="141" t="s">
        <v>145</v>
      </c>
      <c r="U103" s="141"/>
      <c r="V103" s="62">
        <v>2</v>
      </c>
      <c r="W103" s="63">
        <v>4</v>
      </c>
      <c r="X103" s="98"/>
      <c r="Y103" s="99"/>
      <c r="Z103" s="141">
        <v>1</v>
      </c>
      <c r="AA103" s="218">
        <v>2</v>
      </c>
      <c r="AB103" s="141">
        <v>0.5</v>
      </c>
      <c r="AC103" s="218">
        <v>1</v>
      </c>
      <c r="AD103" s="141">
        <v>0.5</v>
      </c>
      <c r="AE103" s="218">
        <v>1</v>
      </c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27"/>
      <c r="AQ103" s="22"/>
    </row>
    <row r="104" spans="2:43" ht="15.95" customHeight="1" x14ac:dyDescent="0.25">
      <c r="B104" s="289">
        <v>7</v>
      </c>
      <c r="C104" s="46">
        <v>1</v>
      </c>
      <c r="D104" s="46" t="s">
        <v>237</v>
      </c>
      <c r="E104" s="98">
        <v>3</v>
      </c>
      <c r="F104" s="98">
        <v>1</v>
      </c>
      <c r="G104" s="87">
        <v>25</v>
      </c>
      <c r="H104" s="172">
        <v>100</v>
      </c>
      <c r="I104" s="410">
        <v>69</v>
      </c>
      <c r="J104" s="242">
        <v>0</v>
      </c>
      <c r="K104" s="265">
        <v>2</v>
      </c>
      <c r="L104" s="265">
        <v>3</v>
      </c>
      <c r="M104" s="384">
        <v>75</v>
      </c>
      <c r="N104" s="384">
        <v>2</v>
      </c>
      <c r="O104" s="384">
        <v>3</v>
      </c>
      <c r="P104" s="143">
        <v>86</v>
      </c>
      <c r="Q104" s="143">
        <v>0</v>
      </c>
      <c r="R104" s="82">
        <v>2</v>
      </c>
      <c r="S104" s="82">
        <v>3</v>
      </c>
      <c r="T104" s="142" t="s">
        <v>235</v>
      </c>
      <c r="U104" s="142" t="s">
        <v>236</v>
      </c>
      <c r="V104" s="89"/>
      <c r="W104" s="90"/>
      <c r="X104" s="70">
        <v>2</v>
      </c>
      <c r="Y104" s="71">
        <v>3</v>
      </c>
      <c r="Z104" s="68"/>
      <c r="AA104" s="69"/>
      <c r="AB104" s="100"/>
      <c r="AC104" s="101"/>
      <c r="AD104" s="100"/>
      <c r="AE104" s="101"/>
      <c r="AF104" s="230"/>
      <c r="AG104" s="229"/>
      <c r="AH104" s="229"/>
      <c r="AI104" s="229"/>
      <c r="AJ104" s="229"/>
      <c r="AK104" s="229"/>
      <c r="AL104" s="17"/>
      <c r="AM104" s="17"/>
      <c r="AN104" s="17"/>
      <c r="AO104" s="17"/>
      <c r="AP104" s="27"/>
      <c r="AQ104" s="22"/>
    </row>
    <row r="105" spans="2:43" ht="15.95" customHeight="1" x14ac:dyDescent="0.25">
      <c r="B105" s="289">
        <v>7</v>
      </c>
      <c r="C105" s="46">
        <v>1</v>
      </c>
      <c r="D105" s="46" t="s">
        <v>79</v>
      </c>
      <c r="E105" s="98">
        <v>3</v>
      </c>
      <c r="F105" s="98">
        <v>1</v>
      </c>
      <c r="G105" s="87">
        <v>16</v>
      </c>
      <c r="H105" s="175">
        <v>48</v>
      </c>
      <c r="I105" s="413">
        <v>14</v>
      </c>
      <c r="J105" s="245">
        <v>0</v>
      </c>
      <c r="K105" s="267">
        <v>1</v>
      </c>
      <c r="L105" s="267">
        <v>3</v>
      </c>
      <c r="M105" s="387">
        <v>48</v>
      </c>
      <c r="N105" s="387">
        <v>1</v>
      </c>
      <c r="O105" s="387">
        <v>3</v>
      </c>
      <c r="P105" s="76">
        <v>10</v>
      </c>
      <c r="Q105" s="76">
        <v>0</v>
      </c>
      <c r="R105" s="108">
        <v>1</v>
      </c>
      <c r="S105" s="108">
        <v>3</v>
      </c>
      <c r="T105" s="98" t="s">
        <v>146</v>
      </c>
      <c r="U105" s="98"/>
      <c r="V105" s="107">
        <f>X105+Z105</f>
        <v>1</v>
      </c>
      <c r="W105" s="106">
        <f>Y105+AA105</f>
        <v>3</v>
      </c>
      <c r="X105" s="104">
        <v>0.5</v>
      </c>
      <c r="Y105" s="105">
        <v>1.5</v>
      </c>
      <c r="Z105" s="104">
        <v>0.5</v>
      </c>
      <c r="AA105" s="105">
        <v>1.5</v>
      </c>
      <c r="AB105" s="100"/>
      <c r="AC105" s="101"/>
      <c r="AD105" s="100"/>
      <c r="AE105" s="101"/>
      <c r="AF105" s="229"/>
      <c r="AG105" s="230"/>
      <c r="AH105" s="229"/>
      <c r="AI105" s="229"/>
      <c r="AJ105" s="229"/>
      <c r="AK105" s="229"/>
      <c r="AL105" s="17"/>
      <c r="AM105" s="17"/>
      <c r="AN105" s="17"/>
      <c r="AO105" s="17"/>
      <c r="AP105" s="27"/>
      <c r="AQ105" s="22"/>
    </row>
    <row r="106" spans="2:43" ht="15.95" customHeight="1" x14ac:dyDescent="0.25">
      <c r="B106" s="289">
        <v>7</v>
      </c>
      <c r="C106" s="46">
        <v>1</v>
      </c>
      <c r="D106" s="46" t="s">
        <v>84</v>
      </c>
      <c r="E106" s="98">
        <v>3</v>
      </c>
      <c r="F106" s="98">
        <v>1</v>
      </c>
      <c r="G106" s="87">
        <v>15</v>
      </c>
      <c r="H106" s="175">
        <v>60</v>
      </c>
      <c r="I106" s="413">
        <v>58</v>
      </c>
      <c r="J106" s="245">
        <v>0</v>
      </c>
      <c r="K106" s="267">
        <v>2</v>
      </c>
      <c r="L106" s="267">
        <v>4</v>
      </c>
      <c r="M106" s="387">
        <v>60</v>
      </c>
      <c r="N106" s="387">
        <v>2</v>
      </c>
      <c r="O106" s="387">
        <v>4</v>
      </c>
      <c r="P106" s="76">
        <v>54</v>
      </c>
      <c r="Q106" s="76">
        <v>0</v>
      </c>
      <c r="R106" s="108">
        <v>2</v>
      </c>
      <c r="S106" s="108">
        <v>4</v>
      </c>
      <c r="T106" s="98" t="s">
        <v>146</v>
      </c>
      <c r="U106" s="98"/>
      <c r="V106" s="107">
        <f t="shared" ref="V106:W108" si="4">X106+Z106</f>
        <v>2</v>
      </c>
      <c r="W106" s="106">
        <f t="shared" si="4"/>
        <v>4</v>
      </c>
      <c r="X106" s="104">
        <v>1</v>
      </c>
      <c r="Y106" s="105">
        <v>2</v>
      </c>
      <c r="Z106" s="104">
        <v>1</v>
      </c>
      <c r="AA106" s="105">
        <v>2</v>
      </c>
      <c r="AB106" s="100"/>
      <c r="AC106" s="101"/>
      <c r="AD106" s="100"/>
      <c r="AE106" s="101"/>
      <c r="AF106" s="229"/>
      <c r="AG106" s="230"/>
      <c r="AH106" s="229"/>
      <c r="AI106" s="229"/>
      <c r="AJ106" s="229"/>
      <c r="AK106" s="229"/>
      <c r="AL106" s="17"/>
      <c r="AM106" s="17"/>
      <c r="AN106" s="17"/>
      <c r="AO106" s="17"/>
      <c r="AP106" s="27"/>
      <c r="AQ106" s="22"/>
    </row>
    <row r="107" spans="2:43" ht="15.95" customHeight="1" x14ac:dyDescent="0.25">
      <c r="B107" s="289">
        <v>7</v>
      </c>
      <c r="C107" s="46">
        <v>1</v>
      </c>
      <c r="D107" s="46" t="s">
        <v>80</v>
      </c>
      <c r="E107" s="98">
        <v>2</v>
      </c>
      <c r="F107" s="98">
        <v>2</v>
      </c>
      <c r="G107" s="87"/>
      <c r="H107" s="175">
        <v>30</v>
      </c>
      <c r="I107" s="413">
        <v>9</v>
      </c>
      <c r="J107" s="245">
        <v>0</v>
      </c>
      <c r="K107" s="267">
        <v>1</v>
      </c>
      <c r="L107" s="267">
        <v>1</v>
      </c>
      <c r="M107" s="387">
        <v>20</v>
      </c>
      <c r="N107" s="387">
        <v>1</v>
      </c>
      <c r="O107" s="387">
        <v>1</v>
      </c>
      <c r="P107" s="76">
        <v>12</v>
      </c>
      <c r="Q107" s="76">
        <v>0</v>
      </c>
      <c r="R107" s="108">
        <v>1</v>
      </c>
      <c r="S107" s="108">
        <v>1</v>
      </c>
      <c r="T107" s="98" t="s">
        <v>147</v>
      </c>
      <c r="U107" s="98"/>
      <c r="V107" s="107">
        <f t="shared" si="4"/>
        <v>1</v>
      </c>
      <c r="W107" s="106">
        <f t="shared" si="4"/>
        <v>1</v>
      </c>
      <c r="X107" s="104">
        <v>0.5</v>
      </c>
      <c r="Y107" s="105">
        <v>0.5</v>
      </c>
      <c r="Z107" s="104">
        <v>0.5</v>
      </c>
      <c r="AA107" s="105">
        <v>0.5</v>
      </c>
      <c r="AB107" s="100"/>
      <c r="AC107" s="101"/>
      <c r="AD107" s="100"/>
      <c r="AE107" s="101"/>
      <c r="AF107" s="229"/>
      <c r="AG107" s="230"/>
      <c r="AH107" s="17"/>
      <c r="AI107" s="17"/>
      <c r="AJ107" s="17"/>
      <c r="AK107" s="17"/>
      <c r="AL107" s="17"/>
      <c r="AM107" s="17"/>
      <c r="AN107" s="17"/>
      <c r="AO107" s="17"/>
      <c r="AP107" s="27"/>
      <c r="AQ107" s="22"/>
    </row>
    <row r="108" spans="2:43" ht="15.95" customHeight="1" x14ac:dyDescent="0.25">
      <c r="B108" s="289">
        <v>7</v>
      </c>
      <c r="C108" s="46">
        <v>1</v>
      </c>
      <c r="D108" s="46" t="s">
        <v>81</v>
      </c>
      <c r="E108" s="98">
        <v>3</v>
      </c>
      <c r="F108" s="98">
        <v>1</v>
      </c>
      <c r="G108" s="87"/>
      <c r="H108" s="175">
        <v>30</v>
      </c>
      <c r="I108" s="413">
        <v>13</v>
      </c>
      <c r="J108" s="245">
        <v>0</v>
      </c>
      <c r="K108" s="267">
        <v>1</v>
      </c>
      <c r="L108" s="267">
        <v>1</v>
      </c>
      <c r="M108" s="387">
        <v>20</v>
      </c>
      <c r="N108" s="387">
        <v>1</v>
      </c>
      <c r="O108" s="387">
        <v>1</v>
      </c>
      <c r="P108" s="76">
        <v>13</v>
      </c>
      <c r="Q108" s="76">
        <v>0</v>
      </c>
      <c r="R108" s="108">
        <v>1</v>
      </c>
      <c r="S108" s="108">
        <v>1</v>
      </c>
      <c r="T108" s="98" t="s">
        <v>146</v>
      </c>
      <c r="U108" s="98"/>
      <c r="V108" s="107">
        <f t="shared" si="4"/>
        <v>1</v>
      </c>
      <c r="W108" s="106">
        <f t="shared" si="4"/>
        <v>1</v>
      </c>
      <c r="X108" s="104">
        <v>0.5</v>
      </c>
      <c r="Y108" s="105">
        <v>0.5</v>
      </c>
      <c r="Z108" s="104">
        <v>0.5</v>
      </c>
      <c r="AA108" s="105">
        <v>0.5</v>
      </c>
      <c r="AB108" s="100"/>
      <c r="AC108" s="101"/>
      <c r="AD108" s="100"/>
      <c r="AE108" s="101"/>
      <c r="AF108" s="214"/>
      <c r="AG108" s="17"/>
      <c r="AH108" s="17"/>
      <c r="AI108" s="17"/>
      <c r="AJ108" s="17"/>
      <c r="AK108" s="17"/>
      <c r="AL108" s="17"/>
      <c r="AM108" s="17"/>
      <c r="AN108" s="17"/>
      <c r="AO108" s="17"/>
      <c r="AP108" s="27"/>
      <c r="AQ108" s="22"/>
    </row>
    <row r="109" spans="2:43" ht="15.95" customHeight="1" x14ac:dyDescent="0.25">
      <c r="B109" s="289">
        <v>7</v>
      </c>
      <c r="C109" s="46">
        <v>1</v>
      </c>
      <c r="D109" s="46" t="s">
        <v>182</v>
      </c>
      <c r="E109" s="98">
        <v>3</v>
      </c>
      <c r="F109" s="98">
        <v>1</v>
      </c>
      <c r="G109" s="87"/>
      <c r="H109" s="175">
        <v>40</v>
      </c>
      <c r="I109" s="413">
        <v>26</v>
      </c>
      <c r="J109" s="245">
        <v>0</v>
      </c>
      <c r="K109" s="267">
        <v>1</v>
      </c>
      <c r="L109" s="267">
        <v>2</v>
      </c>
      <c r="M109" s="387">
        <v>40</v>
      </c>
      <c r="N109" s="387">
        <v>1</v>
      </c>
      <c r="O109" s="387">
        <v>2</v>
      </c>
      <c r="P109" s="76">
        <v>22</v>
      </c>
      <c r="Q109" s="76">
        <v>0</v>
      </c>
      <c r="R109" s="108">
        <v>1</v>
      </c>
      <c r="S109" s="108">
        <v>2</v>
      </c>
      <c r="T109" s="404" t="s">
        <v>235</v>
      </c>
      <c r="U109" s="404" t="s">
        <v>273</v>
      </c>
      <c r="V109" s="89"/>
      <c r="W109" s="90"/>
      <c r="X109" s="89">
        <v>1</v>
      </c>
      <c r="Y109" s="90">
        <v>2</v>
      </c>
      <c r="Z109" s="68"/>
      <c r="AA109" s="69"/>
      <c r="AB109" s="100"/>
      <c r="AC109" s="101"/>
      <c r="AD109" s="100"/>
      <c r="AE109" s="101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27"/>
      <c r="AQ109" s="22"/>
    </row>
    <row r="110" spans="2:43" ht="15.95" customHeight="1" x14ac:dyDescent="0.25">
      <c r="B110" s="289">
        <v>7</v>
      </c>
      <c r="C110" s="46">
        <v>1</v>
      </c>
      <c r="D110" s="46" t="s">
        <v>183</v>
      </c>
      <c r="E110" s="98">
        <v>2</v>
      </c>
      <c r="F110" s="98">
        <v>2</v>
      </c>
      <c r="G110" s="87"/>
      <c r="H110" s="175">
        <v>40</v>
      </c>
      <c r="I110" s="413">
        <v>33</v>
      </c>
      <c r="J110" s="245">
        <v>0</v>
      </c>
      <c r="K110" s="267">
        <v>1</v>
      </c>
      <c r="L110" s="267">
        <v>2</v>
      </c>
      <c r="M110" s="387">
        <v>40</v>
      </c>
      <c r="N110" s="387">
        <v>1</v>
      </c>
      <c r="O110" s="387">
        <v>2</v>
      </c>
      <c r="P110" s="76">
        <v>27</v>
      </c>
      <c r="Q110" s="76">
        <v>0</v>
      </c>
      <c r="R110" s="108">
        <v>1</v>
      </c>
      <c r="S110" s="108">
        <v>2</v>
      </c>
      <c r="T110" s="404" t="s">
        <v>235</v>
      </c>
      <c r="U110" s="404" t="s">
        <v>273</v>
      </c>
      <c r="V110" s="89"/>
      <c r="W110" s="90"/>
      <c r="X110" s="89">
        <v>1</v>
      </c>
      <c r="Y110" s="90">
        <v>2</v>
      </c>
      <c r="Z110" s="68"/>
      <c r="AA110" s="69"/>
      <c r="AB110" s="100"/>
      <c r="AC110" s="101"/>
      <c r="AD110" s="100"/>
      <c r="AE110" s="101"/>
      <c r="AF110" s="214"/>
      <c r="AG110" s="17"/>
      <c r="AH110" s="17"/>
      <c r="AI110" s="17"/>
      <c r="AJ110" s="17"/>
      <c r="AK110" s="17"/>
      <c r="AL110" s="17"/>
      <c r="AM110" s="17"/>
      <c r="AN110" s="17"/>
      <c r="AO110" s="17"/>
      <c r="AP110" s="27"/>
      <c r="AQ110" s="22"/>
    </row>
    <row r="111" spans="2:43" ht="15.95" customHeight="1" x14ac:dyDescent="0.25">
      <c r="B111" s="289">
        <v>7</v>
      </c>
      <c r="C111" s="46">
        <v>1</v>
      </c>
      <c r="D111" s="46" t="s">
        <v>184</v>
      </c>
      <c r="E111" s="98">
        <v>3</v>
      </c>
      <c r="F111" s="98">
        <v>1</v>
      </c>
      <c r="G111" s="87"/>
      <c r="H111" s="175">
        <v>40</v>
      </c>
      <c r="I111" s="413">
        <v>22</v>
      </c>
      <c r="J111" s="245">
        <v>0</v>
      </c>
      <c r="K111" s="267">
        <v>1</v>
      </c>
      <c r="L111" s="267">
        <v>2</v>
      </c>
      <c r="M111" s="387">
        <v>40</v>
      </c>
      <c r="N111" s="387">
        <v>1</v>
      </c>
      <c r="O111" s="387">
        <v>2</v>
      </c>
      <c r="P111" s="76">
        <v>24</v>
      </c>
      <c r="Q111" s="76">
        <v>0</v>
      </c>
      <c r="R111" s="108">
        <v>1</v>
      </c>
      <c r="S111" s="210">
        <v>1</v>
      </c>
      <c r="T111" s="404" t="s">
        <v>235</v>
      </c>
      <c r="U111" s="404" t="s">
        <v>273</v>
      </c>
      <c r="V111" s="89"/>
      <c r="W111" s="90"/>
      <c r="X111" s="89">
        <v>1</v>
      </c>
      <c r="Y111" s="90">
        <v>2</v>
      </c>
      <c r="Z111" s="68"/>
      <c r="AA111" s="69"/>
      <c r="AB111" s="100"/>
      <c r="AC111" s="101"/>
      <c r="AD111" s="100"/>
      <c r="AE111" s="101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27"/>
      <c r="AQ111" s="22"/>
    </row>
    <row r="112" spans="2:43" ht="15.95" customHeight="1" x14ac:dyDescent="0.25">
      <c r="B112" s="289">
        <v>7</v>
      </c>
      <c r="C112" s="46">
        <v>1</v>
      </c>
      <c r="D112" s="46" t="s">
        <v>185</v>
      </c>
      <c r="E112" s="98">
        <v>3</v>
      </c>
      <c r="F112" s="98">
        <v>1</v>
      </c>
      <c r="G112" s="87"/>
      <c r="H112" s="175">
        <v>40</v>
      </c>
      <c r="I112" s="413">
        <v>25</v>
      </c>
      <c r="J112" s="245">
        <v>0</v>
      </c>
      <c r="K112" s="267">
        <v>1</v>
      </c>
      <c r="L112" s="267">
        <v>2</v>
      </c>
      <c r="M112" s="387">
        <v>40</v>
      </c>
      <c r="N112" s="387">
        <v>1</v>
      </c>
      <c r="O112" s="387">
        <v>2</v>
      </c>
      <c r="P112" s="76">
        <v>27</v>
      </c>
      <c r="Q112" s="76">
        <v>0</v>
      </c>
      <c r="R112" s="108">
        <v>1</v>
      </c>
      <c r="S112" s="108">
        <v>2</v>
      </c>
      <c r="T112" s="404" t="s">
        <v>235</v>
      </c>
      <c r="U112" s="404" t="s">
        <v>273</v>
      </c>
      <c r="V112" s="89"/>
      <c r="W112" s="90"/>
      <c r="X112" s="89">
        <v>1</v>
      </c>
      <c r="Y112" s="90">
        <v>2</v>
      </c>
      <c r="Z112" s="68"/>
      <c r="AA112" s="69"/>
      <c r="AB112" s="100"/>
      <c r="AC112" s="101"/>
      <c r="AD112" s="100"/>
      <c r="AE112" s="101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27"/>
      <c r="AQ112" s="22"/>
    </row>
    <row r="113" spans="1:44" ht="15.95" customHeight="1" x14ac:dyDescent="0.25">
      <c r="B113" s="289">
        <v>7</v>
      </c>
      <c r="C113" s="46">
        <v>1</v>
      </c>
      <c r="D113" s="46" t="s">
        <v>186</v>
      </c>
      <c r="E113" s="98">
        <v>3</v>
      </c>
      <c r="F113" s="98">
        <v>1</v>
      </c>
      <c r="G113" s="87"/>
      <c r="H113" s="175">
        <v>40</v>
      </c>
      <c r="I113" s="413">
        <v>38</v>
      </c>
      <c r="J113" s="245">
        <v>0</v>
      </c>
      <c r="K113" s="267">
        <v>1</v>
      </c>
      <c r="L113" s="267">
        <v>2</v>
      </c>
      <c r="M113" s="387">
        <v>60</v>
      </c>
      <c r="N113" s="387">
        <v>1</v>
      </c>
      <c r="O113" s="387">
        <v>3</v>
      </c>
      <c r="P113" s="76">
        <v>20</v>
      </c>
      <c r="Q113" s="76">
        <v>0</v>
      </c>
      <c r="R113" s="108">
        <v>1</v>
      </c>
      <c r="S113" s="108">
        <v>3</v>
      </c>
      <c r="T113" s="404" t="s">
        <v>235</v>
      </c>
      <c r="U113" s="404" t="s">
        <v>273</v>
      </c>
      <c r="V113" s="89"/>
      <c r="W113" s="90"/>
      <c r="X113" s="89">
        <v>1</v>
      </c>
      <c r="Y113" s="90">
        <v>3</v>
      </c>
      <c r="Z113" s="68"/>
      <c r="AA113" s="69"/>
      <c r="AB113" s="100"/>
      <c r="AC113" s="101"/>
      <c r="AD113" s="100"/>
      <c r="AE113" s="101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27"/>
      <c r="AQ113" s="22"/>
    </row>
    <row r="114" spans="1:44" ht="15.95" customHeight="1" x14ac:dyDescent="0.25">
      <c r="B114" s="289">
        <v>7</v>
      </c>
      <c r="C114" s="46">
        <v>1</v>
      </c>
      <c r="D114" s="46" t="s">
        <v>170</v>
      </c>
      <c r="E114" s="98">
        <v>3</v>
      </c>
      <c r="F114" s="98">
        <v>1</v>
      </c>
      <c r="G114" s="87">
        <v>15</v>
      </c>
      <c r="H114" s="175">
        <v>45</v>
      </c>
      <c r="I114" s="413">
        <v>33</v>
      </c>
      <c r="J114" s="245">
        <v>2</v>
      </c>
      <c r="K114" s="267">
        <v>1</v>
      </c>
      <c r="L114" s="267">
        <v>3</v>
      </c>
      <c r="M114" s="387">
        <v>45</v>
      </c>
      <c r="N114" s="387">
        <v>1</v>
      </c>
      <c r="O114" s="387">
        <v>3</v>
      </c>
      <c r="P114" s="76">
        <v>17</v>
      </c>
      <c r="Q114" s="76">
        <v>2</v>
      </c>
      <c r="R114" s="108">
        <v>1</v>
      </c>
      <c r="S114" s="108">
        <v>3</v>
      </c>
      <c r="T114" s="404" t="s">
        <v>272</v>
      </c>
      <c r="U114" s="404" t="s">
        <v>273</v>
      </c>
      <c r="V114" s="164"/>
      <c r="W114" s="165"/>
      <c r="X114" s="166"/>
      <c r="Y114" s="167"/>
      <c r="Z114" s="164">
        <v>1</v>
      </c>
      <c r="AA114" s="165">
        <v>3</v>
      </c>
      <c r="AB114" s="100"/>
      <c r="AC114" s="101"/>
      <c r="AD114" s="100"/>
      <c r="AE114" s="101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27"/>
      <c r="AQ114" s="22"/>
    </row>
    <row r="115" spans="1:44" ht="15.95" customHeight="1" x14ac:dyDescent="0.25">
      <c r="B115" s="289">
        <v>7</v>
      </c>
      <c r="C115" s="46">
        <v>1</v>
      </c>
      <c r="D115" s="46" t="s">
        <v>171</v>
      </c>
      <c r="E115" s="98">
        <v>3</v>
      </c>
      <c r="F115" s="98">
        <v>1</v>
      </c>
      <c r="G115" s="87">
        <v>15</v>
      </c>
      <c r="H115" s="175">
        <v>30</v>
      </c>
      <c r="I115" s="413">
        <v>28</v>
      </c>
      <c r="J115" s="245">
        <v>1</v>
      </c>
      <c r="K115" s="267">
        <v>1</v>
      </c>
      <c r="L115" s="267">
        <v>2</v>
      </c>
      <c r="M115" s="387">
        <v>30</v>
      </c>
      <c r="N115" s="387">
        <v>1</v>
      </c>
      <c r="O115" s="387">
        <v>2</v>
      </c>
      <c r="P115" s="76">
        <v>20</v>
      </c>
      <c r="Q115" s="76">
        <v>0</v>
      </c>
      <c r="R115" s="108">
        <v>1</v>
      </c>
      <c r="S115" s="108">
        <v>2</v>
      </c>
      <c r="T115" s="404" t="s">
        <v>272</v>
      </c>
      <c r="U115" s="404" t="s">
        <v>273</v>
      </c>
      <c r="V115" s="164"/>
      <c r="W115" s="165"/>
      <c r="X115" s="166"/>
      <c r="Y115" s="167"/>
      <c r="Z115" s="164">
        <v>1</v>
      </c>
      <c r="AA115" s="165">
        <v>2</v>
      </c>
      <c r="AB115" s="100"/>
      <c r="AC115" s="101"/>
      <c r="AD115" s="100"/>
      <c r="AE115" s="101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27"/>
      <c r="AQ115" s="22"/>
    </row>
    <row r="116" spans="1:44" ht="15.95" customHeight="1" x14ac:dyDescent="0.25">
      <c r="B116" s="289">
        <v>7</v>
      </c>
      <c r="C116" s="46">
        <v>1</v>
      </c>
      <c r="D116" s="46" t="s">
        <v>174</v>
      </c>
      <c r="E116" s="98">
        <v>3</v>
      </c>
      <c r="F116" s="98">
        <v>1</v>
      </c>
      <c r="G116" s="87"/>
      <c r="H116" s="175">
        <v>30</v>
      </c>
      <c r="I116" s="413">
        <v>20</v>
      </c>
      <c r="J116" s="245">
        <v>0</v>
      </c>
      <c r="K116" s="267">
        <v>1</v>
      </c>
      <c r="L116" s="267">
        <v>1</v>
      </c>
      <c r="M116" s="387">
        <v>20</v>
      </c>
      <c r="N116" s="387">
        <v>1</v>
      </c>
      <c r="O116" s="387">
        <v>1</v>
      </c>
      <c r="P116" s="76">
        <v>23</v>
      </c>
      <c r="Q116" s="76">
        <v>0</v>
      </c>
      <c r="R116" s="108">
        <v>1</v>
      </c>
      <c r="S116" s="108">
        <v>1</v>
      </c>
      <c r="T116" s="404" t="s">
        <v>272</v>
      </c>
      <c r="U116" s="404" t="s">
        <v>273</v>
      </c>
      <c r="V116" s="164"/>
      <c r="W116" s="165"/>
      <c r="X116" s="166"/>
      <c r="Y116" s="167"/>
      <c r="Z116" s="164">
        <v>1</v>
      </c>
      <c r="AA116" s="165">
        <v>1</v>
      </c>
      <c r="AB116" s="100"/>
      <c r="AC116" s="101"/>
      <c r="AD116" s="100"/>
      <c r="AE116" s="101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27"/>
      <c r="AQ116" s="22"/>
    </row>
    <row r="117" spans="1:44" ht="15.95" customHeight="1" x14ac:dyDescent="0.25">
      <c r="B117" s="289">
        <v>7</v>
      </c>
      <c r="C117" s="46">
        <v>1</v>
      </c>
      <c r="D117" s="46" t="s">
        <v>173</v>
      </c>
      <c r="E117" s="98">
        <v>3.5</v>
      </c>
      <c r="F117" s="98">
        <v>0.5</v>
      </c>
      <c r="G117" s="87"/>
      <c r="H117" s="175">
        <v>30</v>
      </c>
      <c r="I117" s="413">
        <v>31</v>
      </c>
      <c r="J117" s="245">
        <v>1</v>
      </c>
      <c r="K117" s="267">
        <v>1</v>
      </c>
      <c r="L117" s="267">
        <v>2</v>
      </c>
      <c r="M117" s="387">
        <v>40</v>
      </c>
      <c r="N117" s="387">
        <v>1</v>
      </c>
      <c r="O117" s="387">
        <v>2</v>
      </c>
      <c r="P117" s="76">
        <v>21</v>
      </c>
      <c r="Q117" s="76">
        <v>1</v>
      </c>
      <c r="R117" s="108">
        <v>1</v>
      </c>
      <c r="S117" s="108">
        <v>2</v>
      </c>
      <c r="T117" s="404" t="s">
        <v>272</v>
      </c>
      <c r="U117" s="404" t="s">
        <v>273</v>
      </c>
      <c r="V117" s="164"/>
      <c r="W117" s="165"/>
      <c r="X117" s="166"/>
      <c r="Y117" s="167"/>
      <c r="Z117" s="164">
        <v>1</v>
      </c>
      <c r="AA117" s="165">
        <v>2</v>
      </c>
      <c r="AB117" s="100"/>
      <c r="AC117" s="101"/>
      <c r="AD117" s="100"/>
      <c r="AE117" s="101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27"/>
      <c r="AQ117" s="22"/>
    </row>
    <row r="118" spans="1:44" ht="15.95" customHeight="1" x14ac:dyDescent="0.25">
      <c r="B118" s="289">
        <v>7</v>
      </c>
      <c r="C118" s="46">
        <v>1</v>
      </c>
      <c r="D118" s="46" t="s">
        <v>168</v>
      </c>
      <c r="E118" s="98">
        <v>3</v>
      </c>
      <c r="F118" s="98">
        <v>1</v>
      </c>
      <c r="G118" s="87">
        <v>9</v>
      </c>
      <c r="H118" s="175">
        <v>18</v>
      </c>
      <c r="I118" s="413">
        <v>2</v>
      </c>
      <c r="J118" s="245">
        <v>0</v>
      </c>
      <c r="K118" s="267">
        <v>1</v>
      </c>
      <c r="L118" s="267">
        <v>2</v>
      </c>
      <c r="M118" s="387">
        <v>9</v>
      </c>
      <c r="N118" s="387">
        <v>1</v>
      </c>
      <c r="O118" s="387">
        <v>1</v>
      </c>
      <c r="P118" s="76">
        <v>4</v>
      </c>
      <c r="Q118" s="76">
        <v>0</v>
      </c>
      <c r="R118" s="108">
        <v>1</v>
      </c>
      <c r="S118" s="108">
        <v>1</v>
      </c>
      <c r="T118" s="404"/>
      <c r="U118" s="405" t="s">
        <v>270</v>
      </c>
      <c r="V118" s="164"/>
      <c r="W118" s="165"/>
      <c r="X118" s="166"/>
      <c r="Y118" s="167"/>
      <c r="Z118" s="166"/>
      <c r="AA118" s="167"/>
      <c r="AB118" s="100">
        <v>1</v>
      </c>
      <c r="AC118" s="101">
        <v>1</v>
      </c>
      <c r="AD118" s="100"/>
      <c r="AE118" s="101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27"/>
      <c r="AQ118" s="22"/>
    </row>
    <row r="119" spans="1:44" ht="15.95" customHeight="1" x14ac:dyDescent="0.25">
      <c r="B119" s="289">
        <v>7</v>
      </c>
      <c r="C119" s="46">
        <v>1</v>
      </c>
      <c r="D119" s="46" t="s">
        <v>169</v>
      </c>
      <c r="E119" s="98">
        <v>3</v>
      </c>
      <c r="F119" s="98">
        <v>1</v>
      </c>
      <c r="G119" s="87">
        <v>16</v>
      </c>
      <c r="H119" s="175">
        <v>16</v>
      </c>
      <c r="I119" s="413">
        <v>8</v>
      </c>
      <c r="J119" s="245">
        <v>0</v>
      </c>
      <c r="K119" s="267">
        <v>1</v>
      </c>
      <c r="L119" s="267">
        <v>1</v>
      </c>
      <c r="M119" s="387">
        <v>16</v>
      </c>
      <c r="N119" s="387">
        <v>1</v>
      </c>
      <c r="O119" s="387">
        <v>1</v>
      </c>
      <c r="P119" s="76">
        <v>13</v>
      </c>
      <c r="Q119" s="76">
        <v>0</v>
      </c>
      <c r="R119" s="108">
        <v>1</v>
      </c>
      <c r="S119" s="108">
        <v>1</v>
      </c>
      <c r="T119" s="404"/>
      <c r="U119" s="405" t="s">
        <v>270</v>
      </c>
      <c r="V119" s="164"/>
      <c r="W119" s="165"/>
      <c r="X119" s="166"/>
      <c r="Y119" s="167"/>
      <c r="Z119" s="166"/>
      <c r="AA119" s="167"/>
      <c r="AB119" s="100">
        <v>1</v>
      </c>
      <c r="AC119" s="101">
        <v>1</v>
      </c>
      <c r="AD119" s="100"/>
      <c r="AE119" s="101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27"/>
      <c r="AQ119" s="22"/>
    </row>
    <row r="120" spans="1:44" ht="15.95" customHeight="1" x14ac:dyDescent="0.25">
      <c r="B120" s="289">
        <v>7</v>
      </c>
      <c r="C120" s="46">
        <v>1</v>
      </c>
      <c r="D120" s="46" t="s">
        <v>175</v>
      </c>
      <c r="E120" s="98">
        <v>3</v>
      </c>
      <c r="F120" s="98">
        <v>1</v>
      </c>
      <c r="G120" s="87"/>
      <c r="H120" s="175">
        <v>20</v>
      </c>
      <c r="I120" s="413">
        <v>12</v>
      </c>
      <c r="J120" s="245">
        <v>0</v>
      </c>
      <c r="K120" s="267">
        <v>1</v>
      </c>
      <c r="L120" s="267">
        <v>1</v>
      </c>
      <c r="M120" s="387">
        <v>20</v>
      </c>
      <c r="N120" s="387">
        <v>1</v>
      </c>
      <c r="O120" s="387">
        <v>1</v>
      </c>
      <c r="P120" s="76">
        <v>4</v>
      </c>
      <c r="Q120" s="76">
        <v>0</v>
      </c>
      <c r="R120" s="108">
        <v>1</v>
      </c>
      <c r="S120" s="108">
        <v>1</v>
      </c>
      <c r="T120" s="404"/>
      <c r="U120" s="405" t="s">
        <v>270</v>
      </c>
      <c r="V120" s="164"/>
      <c r="W120" s="165"/>
      <c r="X120" s="166"/>
      <c r="Y120" s="167"/>
      <c r="Z120" s="166"/>
      <c r="AA120" s="167"/>
      <c r="AB120" s="100">
        <v>1</v>
      </c>
      <c r="AC120" s="101">
        <v>1</v>
      </c>
      <c r="AD120" s="100"/>
      <c r="AE120" s="101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27"/>
      <c r="AQ120" s="22"/>
    </row>
    <row r="121" spans="1:44" ht="15.95" customHeight="1" x14ac:dyDescent="0.25">
      <c r="B121" s="289">
        <v>7</v>
      </c>
      <c r="C121" s="467">
        <v>2</v>
      </c>
      <c r="D121" s="46" t="s">
        <v>176</v>
      </c>
      <c r="E121" s="98">
        <v>3</v>
      </c>
      <c r="F121" s="98">
        <v>1</v>
      </c>
      <c r="G121" s="87"/>
      <c r="H121" s="175">
        <v>20</v>
      </c>
      <c r="I121" s="413">
        <v>13</v>
      </c>
      <c r="J121" s="245">
        <v>0</v>
      </c>
      <c r="K121" s="267">
        <v>1</v>
      </c>
      <c r="L121" s="267">
        <v>1</v>
      </c>
      <c r="M121" s="387">
        <v>20</v>
      </c>
      <c r="N121" s="387">
        <v>1</v>
      </c>
      <c r="O121" s="387">
        <v>1</v>
      </c>
      <c r="P121" s="76">
        <v>0</v>
      </c>
      <c r="Q121" s="76">
        <v>0</v>
      </c>
      <c r="R121" s="210">
        <v>0</v>
      </c>
      <c r="S121" s="210">
        <v>0</v>
      </c>
      <c r="T121" s="404"/>
      <c r="U121" s="405" t="s">
        <v>270</v>
      </c>
      <c r="V121" s="164"/>
      <c r="W121" s="165"/>
      <c r="X121" s="166"/>
      <c r="Y121" s="167"/>
      <c r="Z121" s="166"/>
      <c r="AA121" s="167"/>
      <c r="AB121" s="100">
        <v>1</v>
      </c>
      <c r="AC121" s="101">
        <v>1</v>
      </c>
      <c r="AD121" s="100"/>
      <c r="AE121" s="101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27"/>
      <c r="AQ121" s="22"/>
    </row>
    <row r="122" spans="1:44" ht="15.95" customHeight="1" x14ac:dyDescent="0.25">
      <c r="B122" s="289">
        <v>7</v>
      </c>
      <c r="C122" s="46">
        <v>1</v>
      </c>
      <c r="D122" s="46" t="s">
        <v>177</v>
      </c>
      <c r="E122" s="98">
        <v>3</v>
      </c>
      <c r="F122" s="98">
        <v>1</v>
      </c>
      <c r="G122" s="87">
        <v>16</v>
      </c>
      <c r="H122" s="175">
        <v>16</v>
      </c>
      <c r="I122" s="413">
        <v>14</v>
      </c>
      <c r="J122" s="245">
        <v>0</v>
      </c>
      <c r="K122" s="267">
        <v>1</v>
      </c>
      <c r="L122" s="267">
        <v>1</v>
      </c>
      <c r="M122" s="387">
        <v>16</v>
      </c>
      <c r="N122" s="387">
        <v>1</v>
      </c>
      <c r="O122" s="387">
        <v>1</v>
      </c>
      <c r="P122" s="76">
        <v>11</v>
      </c>
      <c r="Q122" s="76">
        <v>0</v>
      </c>
      <c r="R122" s="108">
        <v>1</v>
      </c>
      <c r="S122" s="108">
        <v>1</v>
      </c>
      <c r="T122" s="404"/>
      <c r="U122" s="405" t="s">
        <v>270</v>
      </c>
      <c r="V122" s="164"/>
      <c r="W122" s="165"/>
      <c r="X122" s="166"/>
      <c r="Y122" s="167"/>
      <c r="Z122" s="166"/>
      <c r="AA122" s="167"/>
      <c r="AB122" s="100">
        <v>1</v>
      </c>
      <c r="AC122" s="101">
        <v>1</v>
      </c>
      <c r="AD122" s="100"/>
      <c r="AE122" s="101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27"/>
      <c r="AQ122" s="22"/>
    </row>
    <row r="123" spans="1:44" ht="15.95" customHeight="1" x14ac:dyDescent="0.25">
      <c r="B123" s="289">
        <v>7</v>
      </c>
      <c r="C123" s="46">
        <v>1</v>
      </c>
      <c r="D123" s="46" t="s">
        <v>178</v>
      </c>
      <c r="E123" s="98">
        <v>3</v>
      </c>
      <c r="F123" s="98">
        <v>1</v>
      </c>
      <c r="G123" s="87"/>
      <c r="H123" s="175">
        <v>20</v>
      </c>
      <c r="I123" s="413">
        <v>15</v>
      </c>
      <c r="J123" s="245">
        <v>0</v>
      </c>
      <c r="K123" s="267">
        <v>1</v>
      </c>
      <c r="L123" s="267">
        <v>1</v>
      </c>
      <c r="M123" s="387">
        <v>20</v>
      </c>
      <c r="N123" s="387">
        <v>1</v>
      </c>
      <c r="O123" s="387">
        <v>1</v>
      </c>
      <c r="P123" s="76">
        <v>12</v>
      </c>
      <c r="Q123" s="76">
        <v>0</v>
      </c>
      <c r="R123" s="108">
        <v>1</v>
      </c>
      <c r="S123" s="108">
        <v>1</v>
      </c>
      <c r="T123" s="404"/>
      <c r="U123" s="405" t="s">
        <v>270</v>
      </c>
      <c r="V123" s="164"/>
      <c r="W123" s="165"/>
      <c r="X123" s="166"/>
      <c r="Y123" s="167"/>
      <c r="Z123" s="166"/>
      <c r="AA123" s="167"/>
      <c r="AB123" s="100">
        <v>1</v>
      </c>
      <c r="AC123" s="101">
        <v>1</v>
      </c>
      <c r="AD123" s="100"/>
      <c r="AE123" s="101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27"/>
      <c r="AQ123" s="22"/>
    </row>
    <row r="124" spans="1:44" ht="15.95" customHeight="1" x14ac:dyDescent="0.25">
      <c r="B124" s="289">
        <v>7</v>
      </c>
      <c r="C124" s="46">
        <v>1</v>
      </c>
      <c r="D124" s="46" t="s">
        <v>179</v>
      </c>
      <c r="E124" s="98">
        <v>2</v>
      </c>
      <c r="F124" s="98">
        <v>2</v>
      </c>
      <c r="G124" s="87"/>
      <c r="H124" s="175">
        <v>20</v>
      </c>
      <c r="I124" s="413">
        <v>18</v>
      </c>
      <c r="J124" s="245">
        <v>1</v>
      </c>
      <c r="K124" s="267">
        <v>1</v>
      </c>
      <c r="L124" s="267">
        <v>1</v>
      </c>
      <c r="M124" s="387">
        <v>20</v>
      </c>
      <c r="N124" s="387">
        <v>1</v>
      </c>
      <c r="O124" s="387">
        <v>1</v>
      </c>
      <c r="P124" s="76">
        <v>16</v>
      </c>
      <c r="Q124" s="76">
        <v>1</v>
      </c>
      <c r="R124" s="108">
        <v>1</v>
      </c>
      <c r="S124" s="108">
        <v>1</v>
      </c>
      <c r="T124" s="404"/>
      <c r="U124" s="405" t="s">
        <v>271</v>
      </c>
      <c r="V124" s="164"/>
      <c r="W124" s="165"/>
      <c r="X124" s="166"/>
      <c r="Y124" s="167"/>
      <c r="Z124" s="166"/>
      <c r="AA124" s="167"/>
      <c r="AB124" s="100"/>
      <c r="AC124" s="101"/>
      <c r="AD124" s="100">
        <v>1</v>
      </c>
      <c r="AE124" s="101">
        <v>1</v>
      </c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27"/>
      <c r="AQ124" s="22"/>
    </row>
    <row r="125" spans="1:44" ht="15.95" customHeight="1" x14ac:dyDescent="0.25">
      <c r="B125" s="289">
        <v>7</v>
      </c>
      <c r="C125" s="46">
        <v>1</v>
      </c>
      <c r="D125" s="46" t="s">
        <v>232</v>
      </c>
      <c r="E125" s="98">
        <v>2</v>
      </c>
      <c r="F125" s="98">
        <v>2</v>
      </c>
      <c r="G125" s="87"/>
      <c r="H125" s="175">
        <v>20</v>
      </c>
      <c r="I125" s="413">
        <v>22</v>
      </c>
      <c r="J125" s="245">
        <v>0</v>
      </c>
      <c r="K125" s="267">
        <v>1</v>
      </c>
      <c r="L125" s="267">
        <v>1</v>
      </c>
      <c r="M125" s="387">
        <v>20</v>
      </c>
      <c r="N125" s="387">
        <v>1</v>
      </c>
      <c r="O125" s="387">
        <v>1</v>
      </c>
      <c r="P125" s="76">
        <v>19</v>
      </c>
      <c r="Q125" s="76">
        <v>0</v>
      </c>
      <c r="R125" s="108">
        <v>1</v>
      </c>
      <c r="S125" s="108">
        <v>1</v>
      </c>
      <c r="T125" s="404"/>
      <c r="U125" s="405" t="s">
        <v>271</v>
      </c>
      <c r="V125" s="164"/>
      <c r="W125" s="165"/>
      <c r="X125" s="166"/>
      <c r="Y125" s="167"/>
      <c r="Z125" s="166"/>
      <c r="AA125" s="167"/>
      <c r="AB125" s="100"/>
      <c r="AC125" s="101"/>
      <c r="AD125" s="100">
        <v>1</v>
      </c>
      <c r="AE125" s="101">
        <v>1</v>
      </c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27"/>
      <c r="AQ125" s="22"/>
    </row>
    <row r="126" spans="1:44" ht="15.95" customHeight="1" x14ac:dyDescent="0.25">
      <c r="B126" s="289">
        <v>7</v>
      </c>
      <c r="C126" s="46">
        <v>1</v>
      </c>
      <c r="D126" s="46" t="s">
        <v>180</v>
      </c>
      <c r="E126" s="98">
        <v>2</v>
      </c>
      <c r="F126" s="98">
        <v>2</v>
      </c>
      <c r="G126" s="87"/>
      <c r="H126" s="175">
        <v>20</v>
      </c>
      <c r="I126" s="413">
        <v>17</v>
      </c>
      <c r="J126" s="245">
        <v>0</v>
      </c>
      <c r="K126" s="267">
        <v>1</v>
      </c>
      <c r="L126" s="267">
        <v>1</v>
      </c>
      <c r="M126" s="387">
        <v>20</v>
      </c>
      <c r="N126" s="387">
        <v>1</v>
      </c>
      <c r="O126" s="387">
        <v>1</v>
      </c>
      <c r="P126" s="76">
        <v>11</v>
      </c>
      <c r="Q126" s="76">
        <v>0</v>
      </c>
      <c r="R126" s="108">
        <v>1</v>
      </c>
      <c r="S126" s="108">
        <v>1</v>
      </c>
      <c r="T126" s="404"/>
      <c r="U126" s="405" t="s">
        <v>271</v>
      </c>
      <c r="V126" s="164"/>
      <c r="W126" s="165"/>
      <c r="X126" s="166"/>
      <c r="Y126" s="167"/>
      <c r="Z126" s="166"/>
      <c r="AA126" s="167"/>
      <c r="AB126" s="100"/>
      <c r="AC126" s="101"/>
      <c r="AD126" s="100">
        <v>1</v>
      </c>
      <c r="AE126" s="101">
        <v>1</v>
      </c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27"/>
      <c r="AQ126" s="22"/>
    </row>
    <row r="127" spans="1:44" ht="15.95" customHeight="1" x14ac:dyDescent="0.25">
      <c r="B127" s="289">
        <v>7</v>
      </c>
      <c r="C127" s="46">
        <v>1</v>
      </c>
      <c r="D127" s="46" t="s">
        <v>181</v>
      </c>
      <c r="E127" s="98">
        <v>2</v>
      </c>
      <c r="F127" s="98">
        <v>2</v>
      </c>
      <c r="G127" s="87"/>
      <c r="H127" s="175">
        <v>20</v>
      </c>
      <c r="I127" s="413">
        <v>20</v>
      </c>
      <c r="J127" s="245">
        <v>0</v>
      </c>
      <c r="K127" s="267">
        <v>1</v>
      </c>
      <c r="L127" s="267">
        <v>1</v>
      </c>
      <c r="M127" s="387">
        <v>20</v>
      </c>
      <c r="N127" s="387">
        <v>1</v>
      </c>
      <c r="O127" s="387">
        <v>1</v>
      </c>
      <c r="P127" s="76">
        <v>17</v>
      </c>
      <c r="Q127" s="76">
        <v>0</v>
      </c>
      <c r="R127" s="108">
        <v>1</v>
      </c>
      <c r="S127" s="108">
        <v>1</v>
      </c>
      <c r="T127" s="404"/>
      <c r="U127" s="405" t="s">
        <v>271</v>
      </c>
      <c r="V127" s="164"/>
      <c r="W127" s="165"/>
      <c r="X127" s="166"/>
      <c r="Y127" s="167"/>
      <c r="Z127" s="166"/>
      <c r="AA127" s="167"/>
      <c r="AB127" s="100"/>
      <c r="AC127" s="101"/>
      <c r="AD127" s="100">
        <v>1</v>
      </c>
      <c r="AE127" s="101">
        <v>1</v>
      </c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27"/>
      <c r="AQ127" s="22"/>
    </row>
    <row r="128" spans="1:44" ht="249.95" customHeight="1" x14ac:dyDescent="0.25">
      <c r="A128" s="26"/>
      <c r="B128" s="136" t="s">
        <v>160</v>
      </c>
      <c r="C128" s="21"/>
      <c r="D128" s="114"/>
      <c r="E128" s="199"/>
      <c r="F128" s="199"/>
      <c r="G128" s="199"/>
      <c r="H128" s="15"/>
      <c r="I128" s="270"/>
      <c r="J128" s="248"/>
      <c r="K128" s="270"/>
      <c r="L128" s="270"/>
      <c r="M128" s="284"/>
      <c r="N128" s="284"/>
      <c r="O128" s="284"/>
      <c r="P128" s="436"/>
      <c r="Q128" s="436"/>
      <c r="R128" s="451"/>
      <c r="S128" s="451"/>
      <c r="T128" s="15"/>
      <c r="U128" s="15"/>
      <c r="V128" s="115"/>
      <c r="W128" s="115"/>
      <c r="X128" s="116"/>
      <c r="Y128" s="116"/>
      <c r="Z128" s="116"/>
      <c r="AA128" s="116"/>
      <c r="AB128" s="116"/>
      <c r="AC128" s="116"/>
      <c r="AD128" s="116"/>
      <c r="AE128" s="116"/>
      <c r="AF128" s="153"/>
      <c r="AG128" s="1"/>
      <c r="AH128" s="17"/>
      <c r="AI128" s="17"/>
      <c r="AJ128" s="17"/>
      <c r="AK128" s="17"/>
      <c r="AL128" s="17"/>
      <c r="AM128" s="17"/>
      <c r="AN128" s="17"/>
      <c r="AO128" s="17"/>
      <c r="AP128" s="17"/>
      <c r="AQ128" s="27"/>
      <c r="AR128" s="22"/>
    </row>
    <row r="129" spans="2:42" ht="15.95" customHeight="1" x14ac:dyDescent="0.25">
      <c r="B129" s="135"/>
      <c r="C129" s="3"/>
      <c r="D129" s="3" t="s">
        <v>251</v>
      </c>
      <c r="E129" s="7" t="s">
        <v>238</v>
      </c>
      <c r="F129" s="7" t="s">
        <v>238</v>
      </c>
      <c r="G129" s="7"/>
      <c r="H129" s="9" t="s">
        <v>17</v>
      </c>
      <c r="I129" s="418" t="s">
        <v>246</v>
      </c>
      <c r="J129" s="236"/>
      <c r="K129" s="259" t="s">
        <v>247</v>
      </c>
      <c r="L129" s="280"/>
      <c r="M129" s="378"/>
      <c r="N129" s="378" t="s">
        <v>248</v>
      </c>
      <c r="O129" s="378"/>
      <c r="P129" s="415"/>
      <c r="Q129" s="415"/>
      <c r="R129" s="523"/>
      <c r="S129" s="523"/>
      <c r="T129" s="147" t="s">
        <v>243</v>
      </c>
      <c r="U129" s="148" t="s">
        <v>243</v>
      </c>
      <c r="V129" s="7" t="s">
        <v>8</v>
      </c>
      <c r="W129" s="8"/>
      <c r="X129" s="7" t="s">
        <v>3</v>
      </c>
      <c r="Y129" s="8"/>
      <c r="Z129" s="7" t="s">
        <v>0</v>
      </c>
      <c r="AA129" s="8"/>
      <c r="AB129" s="7" t="s">
        <v>1</v>
      </c>
      <c r="AC129" s="8"/>
      <c r="AD129" s="7" t="s">
        <v>2</v>
      </c>
      <c r="AE129" s="8"/>
      <c r="AF129" s="7" t="s">
        <v>4</v>
      </c>
      <c r="AG129" s="8"/>
      <c r="AH129" s="9" t="s">
        <v>95</v>
      </c>
      <c r="AI129" s="7" t="s">
        <v>187</v>
      </c>
      <c r="AJ129" s="8"/>
      <c r="AK129" s="17"/>
      <c r="AL129" s="17"/>
      <c r="AM129" s="17"/>
      <c r="AN129" s="17"/>
      <c r="AO129" s="27"/>
      <c r="AP129" s="22"/>
    </row>
    <row r="130" spans="2:42" ht="15.95" customHeight="1" x14ac:dyDescent="0.25">
      <c r="B130" s="287" t="s">
        <v>99</v>
      </c>
      <c r="C130" s="4" t="s">
        <v>5</v>
      </c>
      <c r="D130" s="4"/>
      <c r="E130" s="194" t="s">
        <v>239</v>
      </c>
      <c r="F130" s="194" t="s">
        <v>240</v>
      </c>
      <c r="G130" s="194"/>
      <c r="H130" s="234" t="s">
        <v>18</v>
      </c>
      <c r="I130" s="419" t="s">
        <v>250</v>
      </c>
      <c r="J130" s="237" t="s">
        <v>245</v>
      </c>
      <c r="K130" s="260" t="s">
        <v>243</v>
      </c>
      <c r="L130" s="281" t="s">
        <v>244</v>
      </c>
      <c r="M130" s="379" t="s">
        <v>242</v>
      </c>
      <c r="N130" s="379" t="s">
        <v>243</v>
      </c>
      <c r="O130" s="379" t="s">
        <v>244</v>
      </c>
      <c r="P130" s="486"/>
      <c r="Q130" s="486"/>
      <c r="R130" s="524"/>
      <c r="S130" s="524"/>
      <c r="T130" s="194" t="s">
        <v>101</v>
      </c>
      <c r="U130" s="194" t="s">
        <v>102</v>
      </c>
      <c r="V130" s="10" t="s">
        <v>9</v>
      </c>
      <c r="W130" s="11" t="s">
        <v>10</v>
      </c>
      <c r="X130" s="12" t="s">
        <v>6</v>
      </c>
      <c r="Y130" s="13" t="s">
        <v>7</v>
      </c>
      <c r="Z130" s="12" t="s">
        <v>6</v>
      </c>
      <c r="AA130" s="13" t="s">
        <v>7</v>
      </c>
      <c r="AB130" s="12" t="s">
        <v>6</v>
      </c>
      <c r="AC130" s="13" t="s">
        <v>7</v>
      </c>
      <c r="AD130" s="12" t="s">
        <v>6</v>
      </c>
      <c r="AE130" s="13" t="s">
        <v>7</v>
      </c>
      <c r="AF130" s="12" t="s">
        <v>6</v>
      </c>
      <c r="AG130" s="13" t="s">
        <v>7</v>
      </c>
      <c r="AH130" s="151" t="s">
        <v>167</v>
      </c>
      <c r="AI130" s="12" t="s">
        <v>6</v>
      </c>
      <c r="AJ130" s="13" t="s">
        <v>7</v>
      </c>
      <c r="AK130" s="17"/>
      <c r="AL130" s="17"/>
      <c r="AM130" s="17"/>
      <c r="AN130" s="17"/>
      <c r="AO130" s="27"/>
      <c r="AP130" s="22"/>
    </row>
    <row r="131" spans="2:42" ht="15.95" customHeight="1" x14ac:dyDescent="0.25">
      <c r="B131" s="288">
        <v>7</v>
      </c>
      <c r="C131" s="39">
        <v>1</v>
      </c>
      <c r="D131" s="39" t="s">
        <v>82</v>
      </c>
      <c r="E131" s="195">
        <v>3</v>
      </c>
      <c r="F131" s="195">
        <v>1</v>
      </c>
      <c r="G131" s="195"/>
      <c r="H131" s="169">
        <v>60</v>
      </c>
      <c r="I131" s="408">
        <v>41</v>
      </c>
      <c r="J131" s="238">
        <v>0</v>
      </c>
      <c r="K131" s="261">
        <v>1</v>
      </c>
      <c r="L131" s="261">
        <v>3</v>
      </c>
      <c r="M131" s="380">
        <v>60</v>
      </c>
      <c r="N131" s="380">
        <v>1</v>
      </c>
      <c r="O131" s="380">
        <v>3</v>
      </c>
      <c r="P131" s="432">
        <v>58</v>
      </c>
      <c r="Q131" s="432">
        <v>0</v>
      </c>
      <c r="R131" s="446">
        <v>1</v>
      </c>
      <c r="S131" s="446">
        <v>4</v>
      </c>
      <c r="T131" s="138" t="s">
        <v>165</v>
      </c>
      <c r="U131" s="138"/>
      <c r="V131" s="41">
        <f>X131+Z131+AB131+AD131+AF131</f>
        <v>1</v>
      </c>
      <c r="W131" s="42">
        <v>3</v>
      </c>
      <c r="X131" s="138">
        <v>0.2</v>
      </c>
      <c r="Y131" s="220">
        <v>0.6</v>
      </c>
      <c r="Z131" s="138">
        <v>0.2</v>
      </c>
      <c r="AA131" s="220">
        <v>0.6</v>
      </c>
      <c r="AB131" s="138">
        <v>0.2</v>
      </c>
      <c r="AC131" s="220">
        <v>0.6</v>
      </c>
      <c r="AD131" s="138">
        <v>0.2</v>
      </c>
      <c r="AE131" s="221">
        <v>0.6</v>
      </c>
      <c r="AF131" s="138">
        <v>0.2</v>
      </c>
      <c r="AG131" s="220">
        <v>0.6</v>
      </c>
      <c r="AH131" s="308"/>
      <c r="AI131" s="138"/>
      <c r="AJ131" s="220"/>
      <c r="AK131" s="17"/>
      <c r="AL131" s="17"/>
      <c r="AM131" s="17"/>
      <c r="AN131" s="17"/>
      <c r="AO131" s="27"/>
      <c r="AP131" s="22"/>
    </row>
    <row r="132" spans="2:42" ht="15.95" customHeight="1" x14ac:dyDescent="0.25">
      <c r="B132" s="289"/>
      <c r="C132" s="46"/>
      <c r="D132" s="46" t="s">
        <v>83</v>
      </c>
      <c r="E132" s="98">
        <v>0</v>
      </c>
      <c r="F132" s="98">
        <v>4</v>
      </c>
      <c r="G132" s="98"/>
      <c r="H132" s="170">
        <v>60</v>
      </c>
      <c r="I132" s="409">
        <v>45</v>
      </c>
      <c r="J132" s="239">
        <v>0</v>
      </c>
      <c r="K132" s="262">
        <v>0</v>
      </c>
      <c r="L132" s="262">
        <v>3</v>
      </c>
      <c r="M132" s="381">
        <v>60</v>
      </c>
      <c r="N132" s="381">
        <v>0</v>
      </c>
      <c r="O132" s="381">
        <v>3</v>
      </c>
      <c r="P132" s="140">
        <v>33</v>
      </c>
      <c r="Q132" s="140">
        <v>0</v>
      </c>
      <c r="R132" s="57">
        <v>0</v>
      </c>
      <c r="S132" s="57">
        <v>2</v>
      </c>
      <c r="T132" s="139"/>
      <c r="U132" s="139" t="s">
        <v>166</v>
      </c>
      <c r="V132" s="48">
        <f>X132+Z132+AB132+AD132+AF132</f>
        <v>0</v>
      </c>
      <c r="W132" s="49">
        <v>3</v>
      </c>
      <c r="X132" s="139">
        <v>0</v>
      </c>
      <c r="Y132" s="158">
        <v>0.6</v>
      </c>
      <c r="Z132" s="139">
        <v>0</v>
      </c>
      <c r="AA132" s="158">
        <v>0.6</v>
      </c>
      <c r="AB132" s="139">
        <v>0</v>
      </c>
      <c r="AC132" s="158">
        <v>0.6</v>
      </c>
      <c r="AD132" s="139">
        <v>0</v>
      </c>
      <c r="AE132" s="158">
        <v>0.6</v>
      </c>
      <c r="AF132" s="139">
        <v>0</v>
      </c>
      <c r="AG132" s="158">
        <v>0.6</v>
      </c>
      <c r="AH132" s="99"/>
      <c r="AI132" s="139"/>
      <c r="AJ132" s="158"/>
      <c r="AK132" s="17"/>
      <c r="AL132" s="17"/>
      <c r="AM132" s="17"/>
      <c r="AN132" s="17"/>
      <c r="AO132" s="27"/>
      <c r="AP132" s="22"/>
    </row>
    <row r="133" spans="2:42" ht="15.95" customHeight="1" x14ac:dyDescent="0.25">
      <c r="B133" s="297"/>
      <c r="C133" s="184"/>
      <c r="D133" s="184"/>
      <c r="E133" s="185"/>
      <c r="F133" s="185"/>
      <c r="G133" s="185"/>
      <c r="H133" s="174"/>
      <c r="I133" s="187"/>
      <c r="J133" s="249"/>
      <c r="K133" s="271"/>
      <c r="L133" s="271"/>
      <c r="M133" s="389"/>
      <c r="N133" s="389"/>
      <c r="O133" s="389"/>
      <c r="P133" s="335"/>
      <c r="Q133" s="335"/>
      <c r="R133" s="344"/>
      <c r="S133" s="344"/>
      <c r="T133" s="185"/>
      <c r="U133" s="185"/>
      <c r="V133" s="186"/>
      <c r="W133" s="174"/>
      <c r="X133" s="185"/>
      <c r="Y133" s="187"/>
      <c r="Z133" s="185"/>
      <c r="AA133" s="187"/>
      <c r="AB133" s="185"/>
      <c r="AC133" s="187"/>
      <c r="AD133" s="185"/>
      <c r="AE133" s="187"/>
      <c r="AF133" s="185"/>
      <c r="AG133" s="188"/>
      <c r="AH133" s="185"/>
      <c r="AI133" s="185"/>
      <c r="AJ133" s="188"/>
      <c r="AK133" s="17"/>
      <c r="AL133" s="17"/>
      <c r="AM133" s="17"/>
      <c r="AN133" s="17"/>
      <c r="AO133" s="27"/>
      <c r="AP133" s="22"/>
    </row>
    <row r="134" spans="2:42" ht="15.95" customHeight="1" x14ac:dyDescent="0.25">
      <c r="B134" s="289">
        <v>8</v>
      </c>
      <c r="C134" s="46">
        <v>2</v>
      </c>
      <c r="D134" s="56" t="s">
        <v>85</v>
      </c>
      <c r="E134" s="76">
        <v>2</v>
      </c>
      <c r="F134" s="76">
        <v>2</v>
      </c>
      <c r="G134" s="76"/>
      <c r="H134" s="219">
        <v>40</v>
      </c>
      <c r="I134" s="421">
        <v>35</v>
      </c>
      <c r="J134" s="211">
        <v>0</v>
      </c>
      <c r="K134" s="272">
        <v>1</v>
      </c>
      <c r="L134" s="272">
        <v>2</v>
      </c>
      <c r="M134" s="390">
        <v>40</v>
      </c>
      <c r="N134" s="390">
        <v>1</v>
      </c>
      <c r="O134" s="390">
        <v>2</v>
      </c>
      <c r="P134" s="492">
        <v>24</v>
      </c>
      <c r="Q134" s="492">
        <v>0</v>
      </c>
      <c r="R134" s="452">
        <v>1</v>
      </c>
      <c r="S134" s="452">
        <v>2</v>
      </c>
      <c r="T134" s="119" t="s">
        <v>162</v>
      </c>
      <c r="U134" s="119"/>
      <c r="V134" s="117">
        <f>X134+Z134+AB134+AD134+AF134</f>
        <v>1</v>
      </c>
      <c r="W134" s="118">
        <v>2</v>
      </c>
      <c r="X134" s="119">
        <v>0.2</v>
      </c>
      <c r="Y134" s="120">
        <v>0.4</v>
      </c>
      <c r="Z134" s="119">
        <v>0.2</v>
      </c>
      <c r="AA134" s="120">
        <v>0.4</v>
      </c>
      <c r="AB134" s="119">
        <v>0.2</v>
      </c>
      <c r="AC134" s="120">
        <v>0.4</v>
      </c>
      <c r="AD134" s="119">
        <v>0.2</v>
      </c>
      <c r="AE134" s="120">
        <v>0.4</v>
      </c>
      <c r="AF134" s="119">
        <v>0.2</v>
      </c>
      <c r="AG134" s="120">
        <v>0.4</v>
      </c>
      <c r="AH134" s="69"/>
      <c r="AI134" s="119"/>
      <c r="AJ134" s="120"/>
      <c r="AK134" s="17"/>
      <c r="AL134" s="17"/>
      <c r="AM134" s="17"/>
      <c r="AN134" s="17"/>
      <c r="AO134" s="27"/>
      <c r="AP134" s="22"/>
    </row>
    <row r="135" spans="2:42" ht="15.95" customHeight="1" x14ac:dyDescent="0.25">
      <c r="B135" s="289"/>
      <c r="C135" s="46"/>
      <c r="D135" s="56" t="s">
        <v>86</v>
      </c>
      <c r="E135" s="76">
        <v>2</v>
      </c>
      <c r="F135" s="76">
        <v>2</v>
      </c>
      <c r="G135" s="76"/>
      <c r="H135" s="219">
        <v>40</v>
      </c>
      <c r="I135" s="421">
        <v>43</v>
      </c>
      <c r="J135" s="211">
        <v>0</v>
      </c>
      <c r="K135" s="272">
        <v>1</v>
      </c>
      <c r="L135" s="272">
        <v>2</v>
      </c>
      <c r="M135" s="390">
        <v>40</v>
      </c>
      <c r="N135" s="390">
        <v>1</v>
      </c>
      <c r="O135" s="390">
        <v>2</v>
      </c>
      <c r="P135" s="492">
        <v>21</v>
      </c>
      <c r="Q135" s="492">
        <v>0</v>
      </c>
      <c r="R135" s="452">
        <v>1</v>
      </c>
      <c r="S135" s="452">
        <v>2</v>
      </c>
      <c r="T135" s="119" t="s">
        <v>162</v>
      </c>
      <c r="U135" s="119"/>
      <c r="V135" s="117">
        <f>X135+Z135+AB135+AD135+AF135</f>
        <v>1</v>
      </c>
      <c r="W135" s="118">
        <v>2</v>
      </c>
      <c r="X135" s="119">
        <v>0.2</v>
      </c>
      <c r="Y135" s="120">
        <v>0.4</v>
      </c>
      <c r="Z135" s="119">
        <v>0.2</v>
      </c>
      <c r="AA135" s="120">
        <v>0.4</v>
      </c>
      <c r="AB135" s="119">
        <v>0.2</v>
      </c>
      <c r="AC135" s="120">
        <v>0.4</v>
      </c>
      <c r="AD135" s="119">
        <v>0.2</v>
      </c>
      <c r="AE135" s="120">
        <v>0.4</v>
      </c>
      <c r="AF135" s="119">
        <v>0.2</v>
      </c>
      <c r="AG135" s="120">
        <v>0.4</v>
      </c>
      <c r="AH135" s="69"/>
      <c r="AI135" s="119"/>
      <c r="AJ135" s="120"/>
      <c r="AK135" s="17"/>
      <c r="AL135" s="17"/>
      <c r="AM135" s="17"/>
      <c r="AN135" s="17"/>
      <c r="AO135" s="27"/>
      <c r="AP135" s="22"/>
    </row>
    <row r="136" spans="2:42" ht="15.95" customHeight="1" x14ac:dyDescent="0.25">
      <c r="B136" s="289"/>
      <c r="C136" s="46"/>
      <c r="D136" s="56" t="s">
        <v>87</v>
      </c>
      <c r="E136" s="76">
        <v>3</v>
      </c>
      <c r="F136" s="76">
        <v>1</v>
      </c>
      <c r="G136" s="76">
        <v>15</v>
      </c>
      <c r="H136" s="219">
        <v>40</v>
      </c>
      <c r="I136" s="421">
        <v>35</v>
      </c>
      <c r="J136" s="211">
        <v>0</v>
      </c>
      <c r="K136" s="272">
        <v>1</v>
      </c>
      <c r="L136" s="272">
        <v>2</v>
      </c>
      <c r="M136" s="390">
        <v>60</v>
      </c>
      <c r="N136" s="390">
        <v>2</v>
      </c>
      <c r="O136" s="390">
        <v>4</v>
      </c>
      <c r="P136" s="492">
        <v>44</v>
      </c>
      <c r="Q136" s="492">
        <v>0</v>
      </c>
      <c r="R136" s="452">
        <v>2</v>
      </c>
      <c r="S136" s="452">
        <v>4</v>
      </c>
      <c r="T136" s="119" t="s">
        <v>162</v>
      </c>
      <c r="U136" s="119" t="s">
        <v>161</v>
      </c>
      <c r="V136" s="117">
        <v>2</v>
      </c>
      <c r="W136" s="118">
        <v>4</v>
      </c>
      <c r="X136" s="119">
        <v>0.4</v>
      </c>
      <c r="Y136" s="120">
        <v>0.8</v>
      </c>
      <c r="Z136" s="119">
        <v>0.4</v>
      </c>
      <c r="AA136" s="120">
        <v>0.8</v>
      </c>
      <c r="AB136" s="119">
        <v>0.4</v>
      </c>
      <c r="AC136" s="120">
        <v>0.8</v>
      </c>
      <c r="AD136" s="119">
        <v>0.4</v>
      </c>
      <c r="AE136" s="120">
        <v>0.8</v>
      </c>
      <c r="AF136" s="119">
        <v>0.4</v>
      </c>
      <c r="AG136" s="120">
        <v>0.8</v>
      </c>
      <c r="AH136" s="69">
        <v>12</v>
      </c>
      <c r="AI136" s="100"/>
      <c r="AJ136" s="101"/>
      <c r="AK136" s="17"/>
      <c r="AL136" s="17"/>
      <c r="AM136" s="17"/>
      <c r="AN136" s="17"/>
      <c r="AO136" s="27"/>
      <c r="AP136" s="22"/>
    </row>
    <row r="137" spans="2:42" ht="15.95" customHeight="1" x14ac:dyDescent="0.25">
      <c r="B137" s="289"/>
      <c r="C137" s="46"/>
      <c r="D137" s="56" t="s">
        <v>88</v>
      </c>
      <c r="E137" s="76">
        <v>2</v>
      </c>
      <c r="F137" s="76">
        <v>0</v>
      </c>
      <c r="G137" s="76"/>
      <c r="H137" s="219">
        <v>40</v>
      </c>
      <c r="I137" s="421">
        <v>32</v>
      </c>
      <c r="J137" s="211">
        <v>0</v>
      </c>
      <c r="K137" s="272">
        <v>2</v>
      </c>
      <c r="L137" s="272">
        <v>0</v>
      </c>
      <c r="M137" s="390">
        <v>40</v>
      </c>
      <c r="N137" s="390">
        <v>2</v>
      </c>
      <c r="O137" s="390">
        <v>0</v>
      </c>
      <c r="P137" s="492">
        <v>29</v>
      </c>
      <c r="Q137" s="492">
        <v>0</v>
      </c>
      <c r="R137" s="452">
        <v>2</v>
      </c>
      <c r="S137" s="452">
        <v>0</v>
      </c>
      <c r="T137" s="119" t="s">
        <v>162</v>
      </c>
      <c r="U137" s="119" t="s">
        <v>161</v>
      </c>
      <c r="V137" s="48">
        <f>X137+Z137+AB137+AD137+AF137</f>
        <v>2</v>
      </c>
      <c r="W137" s="49">
        <f>Y137+AA137+AC137+AE137+AG137</f>
        <v>0</v>
      </c>
      <c r="X137" s="139">
        <v>0.4</v>
      </c>
      <c r="Y137" s="158">
        <v>0</v>
      </c>
      <c r="Z137" s="139">
        <v>0.4</v>
      </c>
      <c r="AA137" s="158">
        <v>0</v>
      </c>
      <c r="AB137" s="139">
        <v>0.4</v>
      </c>
      <c r="AC137" s="158">
        <v>0</v>
      </c>
      <c r="AD137" s="139">
        <v>0.4</v>
      </c>
      <c r="AE137" s="159">
        <v>0</v>
      </c>
      <c r="AF137" s="139">
        <v>0.4</v>
      </c>
      <c r="AG137" s="158">
        <v>0</v>
      </c>
      <c r="AH137" s="69"/>
      <c r="AI137" s="139"/>
      <c r="AJ137" s="158"/>
      <c r="AK137" s="17"/>
      <c r="AL137" s="17"/>
      <c r="AM137" s="17"/>
      <c r="AN137" s="17"/>
      <c r="AO137" s="27"/>
      <c r="AP137" s="22"/>
    </row>
    <row r="138" spans="2:42" ht="15.95" customHeight="1" x14ac:dyDescent="0.25">
      <c r="B138" s="289"/>
      <c r="C138" s="46"/>
      <c r="D138" s="56" t="s">
        <v>89</v>
      </c>
      <c r="E138" s="205" t="s">
        <v>241</v>
      </c>
      <c r="F138" s="205" t="s">
        <v>241</v>
      </c>
      <c r="G138" s="205"/>
      <c r="H138" s="176">
        <v>30</v>
      </c>
      <c r="I138" s="413">
        <v>35</v>
      </c>
      <c r="J138" s="245">
        <v>0</v>
      </c>
      <c r="K138" s="267"/>
      <c r="L138" s="267"/>
      <c r="M138" s="387">
        <v>40</v>
      </c>
      <c r="N138" s="387">
        <v>1</v>
      </c>
      <c r="O138" s="387">
        <v>1</v>
      </c>
      <c r="P138" s="491">
        <v>26</v>
      </c>
      <c r="Q138" s="491">
        <v>0</v>
      </c>
      <c r="R138" s="108">
        <v>1</v>
      </c>
      <c r="S138" s="108">
        <v>1</v>
      </c>
      <c r="T138" s="98"/>
      <c r="U138" s="98"/>
      <c r="V138" s="100">
        <v>1</v>
      </c>
      <c r="W138" s="101">
        <v>1</v>
      </c>
      <c r="X138" s="98"/>
      <c r="Y138" s="99"/>
      <c r="Z138" s="100"/>
      <c r="AA138" s="101"/>
      <c r="AB138" s="100"/>
      <c r="AC138" s="101"/>
      <c r="AD138" s="100"/>
      <c r="AE138" s="101"/>
      <c r="AF138" s="100"/>
      <c r="AG138" s="101"/>
      <c r="AH138" s="69"/>
      <c r="AI138" s="100"/>
      <c r="AJ138" s="101"/>
      <c r="AK138" s="17"/>
      <c r="AL138" s="17"/>
      <c r="AM138" s="17"/>
      <c r="AN138" s="17"/>
      <c r="AO138" s="27"/>
      <c r="AP138" s="22"/>
    </row>
    <row r="139" spans="2:42" ht="15.95" customHeight="1" x14ac:dyDescent="0.25">
      <c r="B139" s="298"/>
      <c r="C139" s="86"/>
      <c r="D139" s="179"/>
      <c r="E139" s="312"/>
      <c r="F139" s="312"/>
      <c r="G139" s="312"/>
      <c r="H139" s="134"/>
      <c r="I139" s="422"/>
      <c r="J139" s="250"/>
      <c r="K139" s="273"/>
      <c r="L139" s="273"/>
      <c r="M139" s="391"/>
      <c r="N139" s="391"/>
      <c r="O139" s="391"/>
      <c r="P139" s="200"/>
      <c r="Q139" s="200"/>
      <c r="R139" s="134"/>
      <c r="S139" s="134"/>
      <c r="T139" s="132"/>
      <c r="U139" s="132"/>
      <c r="V139" s="133"/>
      <c r="W139" s="133"/>
      <c r="X139" s="132"/>
      <c r="Y139" s="132"/>
      <c r="Z139" s="133"/>
      <c r="AA139" s="133"/>
      <c r="AB139" s="133"/>
      <c r="AC139" s="133"/>
      <c r="AD139" s="133"/>
      <c r="AE139" s="133"/>
      <c r="AF139" s="133"/>
      <c r="AG139" s="101"/>
      <c r="AH139" s="185"/>
      <c r="AI139" s="133"/>
      <c r="AJ139" s="101"/>
      <c r="AK139" s="17"/>
      <c r="AL139" s="17"/>
      <c r="AM139" s="17"/>
      <c r="AN139" s="17"/>
      <c r="AO139" s="27"/>
      <c r="AP139" s="22"/>
    </row>
    <row r="140" spans="2:42" ht="15.95" customHeight="1" x14ac:dyDescent="0.25">
      <c r="B140" s="289">
        <v>8</v>
      </c>
      <c r="C140" s="46">
        <v>1</v>
      </c>
      <c r="D140" s="46" t="s">
        <v>91</v>
      </c>
      <c r="E140" s="312"/>
      <c r="F140" s="312"/>
      <c r="G140" s="312"/>
      <c r="H140" s="134"/>
      <c r="I140" s="422"/>
      <c r="J140" s="250"/>
      <c r="K140" s="273"/>
      <c r="L140" s="273"/>
      <c r="M140" s="391"/>
      <c r="N140" s="391"/>
      <c r="O140" s="391"/>
      <c r="P140" s="200"/>
      <c r="Q140" s="200"/>
      <c r="R140" s="134"/>
      <c r="S140" s="134"/>
      <c r="T140" s="132"/>
      <c r="U140" s="132"/>
      <c r="V140" s="1"/>
      <c r="W140" s="86" t="s">
        <v>254</v>
      </c>
      <c r="X140" s="98">
        <v>28</v>
      </c>
      <c r="Y140" s="99"/>
      <c r="Z140" s="98">
        <v>24</v>
      </c>
      <c r="AA140" s="99"/>
      <c r="AB140" s="98">
        <v>4</v>
      </c>
      <c r="AC140" s="99"/>
      <c r="AD140" s="98">
        <v>10</v>
      </c>
      <c r="AE140" s="99"/>
      <c r="AF140" s="98">
        <v>4</v>
      </c>
      <c r="AG140" s="99"/>
      <c r="AH140" s="69"/>
      <c r="AI140" s="98">
        <v>1</v>
      </c>
      <c r="AJ140" s="99"/>
      <c r="AK140" s="17">
        <f>SUM(X140:AJ140)</f>
        <v>71</v>
      </c>
      <c r="AL140" s="17"/>
      <c r="AM140" s="17"/>
      <c r="AN140" s="17"/>
      <c r="AO140" s="27"/>
      <c r="AP140" s="22"/>
    </row>
    <row r="141" spans="2:42" ht="15.95" customHeight="1" x14ac:dyDescent="0.25">
      <c r="B141" s="299">
        <v>8</v>
      </c>
      <c r="C141" s="192">
        <v>2</v>
      </c>
      <c r="D141" s="318" t="s">
        <v>91</v>
      </c>
      <c r="E141" s="200"/>
      <c r="F141" s="200"/>
      <c r="G141" s="200"/>
      <c r="H141" s="133"/>
      <c r="I141" s="422"/>
      <c r="J141" s="250"/>
      <c r="K141" s="273"/>
      <c r="L141" s="273"/>
      <c r="M141" s="391"/>
      <c r="N141" s="391"/>
      <c r="O141" s="391"/>
      <c r="P141" s="200"/>
      <c r="Q141" s="200"/>
      <c r="R141" s="134"/>
      <c r="S141" s="134"/>
      <c r="T141" s="132"/>
      <c r="U141" s="132"/>
      <c r="V141" s="133"/>
      <c r="W141" s="86" t="s">
        <v>255</v>
      </c>
      <c r="X141" s="222">
        <v>28</v>
      </c>
      <c r="Y141" s="223"/>
      <c r="Z141" s="222">
        <v>23</v>
      </c>
      <c r="AA141" s="223"/>
      <c r="AB141" s="222">
        <v>4</v>
      </c>
      <c r="AC141" s="223"/>
      <c r="AD141" s="222">
        <v>7</v>
      </c>
      <c r="AE141" s="223"/>
      <c r="AF141" s="222">
        <v>7</v>
      </c>
      <c r="AG141" s="223"/>
      <c r="AH141" s="309"/>
      <c r="AI141" s="222">
        <v>2</v>
      </c>
      <c r="AJ141" s="223"/>
      <c r="AK141" s="17">
        <f>SUM(X141:AJ141)</f>
        <v>71</v>
      </c>
      <c r="AL141" s="17"/>
      <c r="AM141" s="17"/>
      <c r="AN141" s="17"/>
      <c r="AO141" s="27"/>
      <c r="AP141" s="22"/>
    </row>
    <row r="142" spans="2:42" ht="15.95" customHeight="1" x14ac:dyDescent="0.25">
      <c r="B142" s="289">
        <v>8</v>
      </c>
      <c r="C142" s="46">
        <v>1</v>
      </c>
      <c r="D142" s="46" t="s">
        <v>91</v>
      </c>
      <c r="E142" s="206" t="s">
        <v>241</v>
      </c>
      <c r="F142" s="206" t="s">
        <v>241</v>
      </c>
      <c r="G142" s="206"/>
      <c r="H142" s="176">
        <v>24</v>
      </c>
      <c r="I142" s="413">
        <v>82</v>
      </c>
      <c r="J142" s="245"/>
      <c r="K142" s="267"/>
      <c r="L142" s="267"/>
      <c r="M142" s="387">
        <v>75</v>
      </c>
      <c r="N142" s="387"/>
      <c r="O142" s="387"/>
      <c r="P142" s="491">
        <v>93</v>
      </c>
      <c r="Q142" s="76">
        <v>20</v>
      </c>
      <c r="R142" s="108"/>
      <c r="S142" s="108"/>
      <c r="T142" s="98"/>
      <c r="U142" s="98"/>
      <c r="V142" s="354"/>
      <c r="W142" s="86" t="s">
        <v>256</v>
      </c>
      <c r="X142" s="98">
        <v>30</v>
      </c>
      <c r="Y142" s="99"/>
      <c r="Z142" s="98">
        <v>25</v>
      </c>
      <c r="AA142" s="99"/>
      <c r="AB142" s="98">
        <v>6</v>
      </c>
      <c r="AC142" s="99"/>
      <c r="AD142" s="98">
        <v>6</v>
      </c>
      <c r="AE142" s="99"/>
      <c r="AF142" s="98">
        <v>8</v>
      </c>
      <c r="AG142" s="99"/>
      <c r="AH142" s="69"/>
      <c r="AI142" s="98"/>
      <c r="AJ142" s="99"/>
      <c r="AK142" s="17">
        <f>SUM(X142:AJ142)</f>
        <v>75</v>
      </c>
      <c r="AL142" s="17"/>
      <c r="AM142" s="17"/>
      <c r="AN142" s="17"/>
      <c r="AO142" s="27"/>
      <c r="AP142" s="22"/>
    </row>
    <row r="143" spans="2:42" ht="15.95" customHeight="1" x14ac:dyDescent="0.25">
      <c r="B143" s="299">
        <v>8</v>
      </c>
      <c r="C143" s="192">
        <v>2</v>
      </c>
      <c r="D143" s="192" t="s">
        <v>91</v>
      </c>
      <c r="E143" s="207" t="s">
        <v>241</v>
      </c>
      <c r="F143" s="207" t="s">
        <v>241</v>
      </c>
      <c r="G143" s="207"/>
      <c r="H143" s="176">
        <v>182</v>
      </c>
      <c r="I143" s="423">
        <v>72</v>
      </c>
      <c r="J143" s="315"/>
      <c r="K143" s="314"/>
      <c r="L143" s="314"/>
      <c r="M143" s="392">
        <v>95</v>
      </c>
      <c r="N143" s="392"/>
      <c r="O143" s="392"/>
      <c r="P143" s="493">
        <f>43+17+9+21</f>
        <v>90</v>
      </c>
      <c r="Q143" s="438">
        <v>0</v>
      </c>
      <c r="R143" s="453"/>
      <c r="S143" s="453"/>
      <c r="T143" s="222"/>
      <c r="U143" s="222"/>
      <c r="V143" s="358"/>
      <c r="W143" s="86" t="s">
        <v>257</v>
      </c>
      <c r="X143" s="222">
        <v>35</v>
      </c>
      <c r="Y143" s="223"/>
      <c r="Z143" s="222">
        <v>30</v>
      </c>
      <c r="AA143" s="223"/>
      <c r="AB143" s="222">
        <v>10</v>
      </c>
      <c r="AC143" s="223"/>
      <c r="AD143" s="222">
        <v>10</v>
      </c>
      <c r="AE143" s="223"/>
      <c r="AF143" s="222">
        <v>10</v>
      </c>
      <c r="AG143" s="223"/>
      <c r="AH143" s="309"/>
      <c r="AI143" s="222"/>
      <c r="AJ143" s="223"/>
      <c r="AK143" s="17">
        <f>SUM(X143:AJ143)</f>
        <v>95</v>
      </c>
      <c r="AL143" s="17"/>
      <c r="AM143" s="17"/>
      <c r="AN143" s="17"/>
      <c r="AO143" s="27"/>
      <c r="AP143" s="22"/>
    </row>
    <row r="144" spans="2:42" ht="15.95" customHeight="1" x14ac:dyDescent="0.25">
      <c r="B144" s="300"/>
      <c r="C144" s="181">
        <v>2</v>
      </c>
      <c r="D144" s="181" t="s">
        <v>234</v>
      </c>
      <c r="E144" s="208" t="s">
        <v>241</v>
      </c>
      <c r="F144" s="208" t="s">
        <v>241</v>
      </c>
      <c r="G144" s="208"/>
      <c r="H144" s="313">
        <v>16</v>
      </c>
      <c r="I144" s="424">
        <v>12</v>
      </c>
      <c r="J144" s="317"/>
      <c r="K144" s="316"/>
      <c r="L144" s="316"/>
      <c r="M144" s="403">
        <v>16</v>
      </c>
      <c r="N144" s="393"/>
      <c r="O144" s="393"/>
      <c r="P144" s="439"/>
      <c r="Q144" s="439"/>
      <c r="R144" s="454"/>
      <c r="S144" s="454"/>
      <c r="T144" s="224"/>
      <c r="U144" s="224"/>
      <c r="V144" s="182"/>
      <c r="W144" s="183"/>
      <c r="X144" s="224"/>
      <c r="Y144" s="225"/>
      <c r="Z144" s="224"/>
      <c r="AA144" s="225"/>
      <c r="AB144" s="224"/>
      <c r="AC144" s="225"/>
      <c r="AD144" s="224"/>
      <c r="AE144" s="225"/>
      <c r="AF144" s="224"/>
      <c r="AG144" s="225"/>
      <c r="AH144" s="310"/>
      <c r="AI144" s="224"/>
      <c r="AJ144" s="225"/>
      <c r="AK144" s="17">
        <v>16</v>
      </c>
      <c r="AL144" s="17"/>
      <c r="AM144" s="17"/>
      <c r="AN144" s="17"/>
      <c r="AO144" s="27"/>
      <c r="AP144" s="22"/>
    </row>
    <row r="145" spans="2:44" ht="15.95" customHeight="1" x14ac:dyDescent="0.25">
      <c r="B145" s="295"/>
      <c r="C145" s="23"/>
      <c r="D145" s="177" t="s">
        <v>233</v>
      </c>
      <c r="E145" s="201"/>
      <c r="F145" s="201"/>
      <c r="G145" s="201"/>
      <c r="H145" s="311">
        <f>SUM(H142:H144)</f>
        <v>222</v>
      </c>
      <c r="I145" s="425">
        <f>SUM(I142:I144)</f>
        <v>166</v>
      </c>
      <c r="J145" s="251"/>
      <c r="K145" s="274"/>
      <c r="L145" s="274"/>
      <c r="M145" s="394">
        <f>SUM(M142:M144)</f>
        <v>186</v>
      </c>
      <c r="N145" s="394"/>
      <c r="O145" s="394"/>
      <c r="P145" s="440"/>
      <c r="Q145" s="440"/>
      <c r="R145" s="311"/>
      <c r="S145" s="311"/>
      <c r="T145" s="402"/>
      <c r="U145" s="402"/>
      <c r="V145" s="17"/>
      <c r="W145" s="17"/>
      <c r="X145" s="17">
        <f>SUM(X142:X144)</f>
        <v>65</v>
      </c>
      <c r="Y145" s="17"/>
      <c r="Z145" s="17">
        <f t="shared" ref="Z145:AI145" si="5">SUM(Z142:Z144)</f>
        <v>55</v>
      </c>
      <c r="AA145" s="17"/>
      <c r="AB145" s="17">
        <f t="shared" si="5"/>
        <v>16</v>
      </c>
      <c r="AC145" s="17"/>
      <c r="AD145" s="17">
        <f t="shared" si="5"/>
        <v>16</v>
      </c>
      <c r="AE145" s="17"/>
      <c r="AF145" s="17">
        <f t="shared" si="5"/>
        <v>18</v>
      </c>
      <c r="AG145" s="17"/>
      <c r="AH145" s="17">
        <f t="shared" si="5"/>
        <v>0</v>
      </c>
      <c r="AI145" s="17">
        <f t="shared" si="5"/>
        <v>0</v>
      </c>
      <c r="AJ145" s="17"/>
      <c r="AK145" s="17">
        <f>SUM(AK142:AK144)</f>
        <v>186</v>
      </c>
      <c r="AL145" s="20"/>
      <c r="AM145" s="20"/>
      <c r="AN145" s="20"/>
      <c r="AO145" s="24"/>
      <c r="AP145" s="25"/>
    </row>
    <row r="146" spans="2:44" ht="79.5" customHeight="1" x14ac:dyDescent="0.25">
      <c r="B146" s="295"/>
      <c r="C146" s="23"/>
      <c r="D146" s="177"/>
      <c r="E146" s="201"/>
      <c r="F146" s="201"/>
      <c r="G146" s="201"/>
      <c r="H146" s="191"/>
      <c r="I146" s="274"/>
      <c r="J146" s="251"/>
      <c r="K146" s="274"/>
      <c r="L146" s="274"/>
      <c r="M146" s="394"/>
      <c r="N146" s="394"/>
      <c r="O146" s="394"/>
      <c r="P146" s="440"/>
      <c r="Q146" s="440"/>
      <c r="R146" s="311"/>
      <c r="S146" s="311"/>
      <c r="T146" s="23"/>
      <c r="U146" s="23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17"/>
      <c r="AM146" s="20"/>
      <c r="AN146" s="20"/>
      <c r="AO146" s="20"/>
      <c r="AP146" s="20"/>
      <c r="AQ146" s="24"/>
      <c r="AR146" s="25"/>
    </row>
    <row r="147" spans="2:44" ht="123.75" customHeight="1" x14ac:dyDescent="0.2">
      <c r="B147" s="136" t="s">
        <v>96</v>
      </c>
      <c r="C147" s="1"/>
      <c r="D147" s="1"/>
      <c r="E147" s="153"/>
      <c r="F147" s="153"/>
      <c r="G147" s="153"/>
      <c r="H147" s="1"/>
      <c r="I147" s="275"/>
      <c r="J147" s="252"/>
      <c r="K147" s="275"/>
      <c r="L147" s="275"/>
      <c r="M147" s="395"/>
      <c r="N147" s="395"/>
      <c r="O147" s="395"/>
      <c r="P147" s="441"/>
      <c r="Q147" s="441"/>
      <c r="R147" s="455"/>
      <c r="S147" s="455"/>
      <c r="T147" s="305"/>
      <c r="U147" s="305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53"/>
      <c r="AG147" s="1"/>
      <c r="AH147" s="1"/>
      <c r="AI147" s="1"/>
      <c r="AJ147" s="1"/>
      <c r="AK147" s="1"/>
      <c r="AL147" s="17"/>
      <c r="AM147" s="1"/>
      <c r="AN147" s="1"/>
      <c r="AO147" s="1"/>
      <c r="AP147" s="1"/>
      <c r="AR147" s="1"/>
    </row>
    <row r="148" spans="2:44" ht="15.95" customHeight="1" x14ac:dyDescent="0.25">
      <c r="B148" s="135"/>
      <c r="C148" s="3"/>
      <c r="D148" s="3" t="s">
        <v>251</v>
      </c>
      <c r="E148" s="7" t="s">
        <v>238</v>
      </c>
      <c r="F148" s="7" t="s">
        <v>238</v>
      </c>
      <c r="G148" s="9" t="s">
        <v>95</v>
      </c>
      <c r="H148" s="9" t="s">
        <v>17</v>
      </c>
      <c r="I148" s="418" t="s">
        <v>246</v>
      </c>
      <c r="J148" s="236"/>
      <c r="K148" s="259" t="s">
        <v>247</v>
      </c>
      <c r="L148" s="280"/>
      <c r="M148" s="378"/>
      <c r="N148" s="378" t="s">
        <v>248</v>
      </c>
      <c r="O148" s="378"/>
      <c r="P148" s="415"/>
      <c r="Q148" s="415"/>
      <c r="R148" s="523"/>
      <c r="S148" s="523"/>
      <c r="T148" s="147" t="s">
        <v>243</v>
      </c>
      <c r="U148" s="148" t="s">
        <v>243</v>
      </c>
      <c r="V148" s="7" t="s">
        <v>4</v>
      </c>
      <c r="W148" s="8"/>
      <c r="X148" s="136"/>
      <c r="Y148" s="1"/>
      <c r="Z148" s="1"/>
      <c r="AA148" s="1"/>
      <c r="AB148" s="1"/>
      <c r="AC148" s="1"/>
      <c r="AD148" s="1"/>
      <c r="AE148" s="153"/>
      <c r="AF148" s="1"/>
      <c r="AG148" s="1"/>
      <c r="AH148" s="1"/>
      <c r="AI148" s="1"/>
      <c r="AJ148" s="1"/>
      <c r="AK148" s="17"/>
      <c r="AL148" s="1"/>
      <c r="AM148" s="1"/>
      <c r="AN148" s="1"/>
      <c r="AO148" s="1"/>
      <c r="AQ148" s="1"/>
    </row>
    <row r="149" spans="2:44" ht="15.95" customHeight="1" x14ac:dyDescent="0.25">
      <c r="B149" s="287" t="s">
        <v>99</v>
      </c>
      <c r="C149" s="4" t="s">
        <v>5</v>
      </c>
      <c r="D149" s="4"/>
      <c r="E149" s="194" t="s">
        <v>239</v>
      </c>
      <c r="F149" s="194" t="s">
        <v>240</v>
      </c>
      <c r="G149" s="151" t="s">
        <v>167</v>
      </c>
      <c r="H149" s="234" t="s">
        <v>18</v>
      </c>
      <c r="I149" s="419" t="s">
        <v>250</v>
      </c>
      <c r="J149" s="237" t="s">
        <v>245</v>
      </c>
      <c r="K149" s="260" t="s">
        <v>243</v>
      </c>
      <c r="L149" s="281" t="s">
        <v>244</v>
      </c>
      <c r="M149" s="379" t="s">
        <v>242</v>
      </c>
      <c r="N149" s="379" t="s">
        <v>243</v>
      </c>
      <c r="O149" s="379" t="s">
        <v>244</v>
      </c>
      <c r="P149" s="486"/>
      <c r="Q149" s="486"/>
      <c r="R149" s="524"/>
      <c r="S149" s="524"/>
      <c r="T149" s="194" t="s">
        <v>101</v>
      </c>
      <c r="U149" s="194" t="s">
        <v>102</v>
      </c>
      <c r="V149" s="10" t="s">
        <v>9</v>
      </c>
      <c r="W149" s="11" t="s">
        <v>10</v>
      </c>
      <c r="X149" s="1"/>
      <c r="Y149" s="1"/>
      <c r="Z149" s="1"/>
      <c r="AA149" s="1"/>
      <c r="AB149" s="1"/>
      <c r="AC149" s="1"/>
      <c r="AD149" s="1"/>
      <c r="AE149" s="153"/>
      <c r="AF149" s="1"/>
      <c r="AG149" s="1"/>
      <c r="AH149" s="1"/>
      <c r="AI149" s="1"/>
      <c r="AJ149" s="1"/>
      <c r="AK149" s="17"/>
      <c r="AL149" s="1"/>
      <c r="AM149" s="1"/>
      <c r="AN149" s="1"/>
      <c r="AO149" s="1"/>
      <c r="AQ149" s="1"/>
    </row>
    <row r="150" spans="2:44" ht="15.95" customHeight="1" x14ac:dyDescent="0.25">
      <c r="B150" s="288">
        <v>1</v>
      </c>
      <c r="C150" s="39">
        <v>1</v>
      </c>
      <c r="D150" s="39" t="s">
        <v>13</v>
      </c>
      <c r="E150" s="195">
        <v>5</v>
      </c>
      <c r="F150" s="195">
        <v>0</v>
      </c>
      <c r="G150" s="152"/>
      <c r="H150" s="121">
        <v>60</v>
      </c>
      <c r="I150" s="426">
        <v>63</v>
      </c>
      <c r="J150" s="253">
        <v>1</v>
      </c>
      <c r="K150" s="276">
        <v>1</v>
      </c>
      <c r="L150" s="276">
        <v>0</v>
      </c>
      <c r="M150" s="396">
        <v>60</v>
      </c>
      <c r="N150" s="396">
        <v>1</v>
      </c>
      <c r="O150" s="396">
        <v>0</v>
      </c>
      <c r="P150" s="442">
        <v>55</v>
      </c>
      <c r="Q150" s="442">
        <v>0</v>
      </c>
      <c r="R150" s="456">
        <v>1</v>
      </c>
      <c r="S150" s="456">
        <v>0</v>
      </c>
      <c r="T150" s="145" t="s">
        <v>148</v>
      </c>
      <c r="U150" s="145"/>
      <c r="V150" s="122">
        <v>1</v>
      </c>
      <c r="W150" s="123">
        <v>0</v>
      </c>
      <c r="X150" s="232"/>
      <c r="Y150" s="1"/>
      <c r="Z150" s="1"/>
      <c r="AA150" s="1"/>
      <c r="AB150" s="1"/>
      <c r="AC150" s="1"/>
      <c r="AD150" s="1"/>
      <c r="AE150" s="153"/>
      <c r="AF150" s="1"/>
      <c r="AG150" s="1"/>
      <c r="AH150" s="1"/>
      <c r="AI150" s="1"/>
      <c r="AJ150" s="1"/>
      <c r="AK150" s="17"/>
      <c r="AL150" s="1"/>
      <c r="AM150" s="1"/>
      <c r="AN150" s="1"/>
      <c r="AO150" s="1"/>
      <c r="AQ150" s="1"/>
    </row>
    <row r="151" spans="2:44" ht="15.95" customHeight="1" x14ac:dyDescent="0.25">
      <c r="B151" s="301"/>
      <c r="C151" s="128"/>
      <c r="D151" s="128" t="s">
        <v>188</v>
      </c>
      <c r="E151" s="202">
        <v>4.5</v>
      </c>
      <c r="F151" s="202">
        <v>0.5</v>
      </c>
      <c r="G151" s="178"/>
      <c r="H151" s="129">
        <v>60</v>
      </c>
      <c r="I151" s="427">
        <v>79</v>
      </c>
      <c r="J151" s="254">
        <v>13</v>
      </c>
      <c r="K151" s="277">
        <v>1</v>
      </c>
      <c r="L151" s="277">
        <v>3</v>
      </c>
      <c r="M151" s="397">
        <v>60</v>
      </c>
      <c r="N151" s="397">
        <v>1</v>
      </c>
      <c r="O151" s="397">
        <v>3</v>
      </c>
      <c r="P151" s="190">
        <v>57</v>
      </c>
      <c r="Q151" s="190">
        <v>3</v>
      </c>
      <c r="R151" s="457">
        <v>1</v>
      </c>
      <c r="S151" s="457">
        <v>3</v>
      </c>
      <c r="T151" s="146" t="s">
        <v>148</v>
      </c>
      <c r="U151" s="146"/>
      <c r="V151" s="130">
        <v>1</v>
      </c>
      <c r="W151" s="131">
        <v>3</v>
      </c>
      <c r="X151" s="232"/>
      <c r="Y151" s="1"/>
      <c r="Z151" s="1"/>
      <c r="AA151" s="1"/>
      <c r="AB151" s="1"/>
      <c r="AC151" s="1"/>
      <c r="AD151" s="1"/>
      <c r="AE151" s="153"/>
      <c r="AF151" s="1"/>
      <c r="AG151" s="1"/>
      <c r="AH151" s="1"/>
      <c r="AI151" s="1"/>
      <c r="AJ151" s="1"/>
      <c r="AK151" s="17"/>
      <c r="AL151" s="1"/>
      <c r="AM151" s="1"/>
      <c r="AN151" s="1"/>
      <c r="AO151" s="1"/>
      <c r="AQ151" s="1"/>
    </row>
    <row r="152" spans="2:44" ht="15.95" customHeight="1" x14ac:dyDescent="0.25">
      <c r="B152" s="301"/>
      <c r="C152" s="128"/>
      <c r="D152" s="128" t="s">
        <v>189</v>
      </c>
      <c r="E152" s="202">
        <v>2</v>
      </c>
      <c r="F152" s="202">
        <v>3</v>
      </c>
      <c r="G152" s="227"/>
      <c r="H152" s="129">
        <v>60</v>
      </c>
      <c r="I152" s="427">
        <v>68</v>
      </c>
      <c r="J152" s="254">
        <v>3</v>
      </c>
      <c r="K152" s="277">
        <v>1</v>
      </c>
      <c r="L152" s="277">
        <v>4</v>
      </c>
      <c r="M152" s="397">
        <v>60</v>
      </c>
      <c r="N152" s="397">
        <v>1</v>
      </c>
      <c r="O152" s="397">
        <v>3</v>
      </c>
      <c r="P152" s="190">
        <v>62</v>
      </c>
      <c r="Q152" s="190">
        <v>9</v>
      </c>
      <c r="R152" s="457">
        <v>1</v>
      </c>
      <c r="S152" s="468">
        <v>4</v>
      </c>
      <c r="T152" s="146" t="s">
        <v>148</v>
      </c>
      <c r="U152" s="146"/>
      <c r="V152" s="130">
        <v>1</v>
      </c>
      <c r="W152" s="131">
        <v>3</v>
      </c>
      <c r="X152" s="233"/>
      <c r="Y152" s="1"/>
      <c r="Z152" s="1"/>
      <c r="AA152" s="1"/>
      <c r="AB152" s="1"/>
      <c r="AC152" s="1"/>
      <c r="AD152" s="1"/>
      <c r="AE152" s="153"/>
      <c r="AF152" s="1"/>
      <c r="AG152" s="1"/>
      <c r="AH152" s="1"/>
      <c r="AI152" s="1"/>
      <c r="AJ152" s="1"/>
      <c r="AK152" s="17"/>
      <c r="AL152" s="1"/>
      <c r="AM152" s="1"/>
      <c r="AN152" s="1"/>
      <c r="AO152" s="1"/>
      <c r="AQ152" s="1"/>
    </row>
    <row r="153" spans="2:44" ht="15.95" customHeight="1" x14ac:dyDescent="0.25">
      <c r="B153" s="301"/>
      <c r="C153" s="128"/>
      <c r="D153" s="128" t="s">
        <v>190</v>
      </c>
      <c r="E153" s="202">
        <v>3</v>
      </c>
      <c r="F153" s="202">
        <v>2</v>
      </c>
      <c r="G153" s="178"/>
      <c r="H153" s="129">
        <v>60</v>
      </c>
      <c r="I153" s="427">
        <v>69</v>
      </c>
      <c r="J153" s="254">
        <v>5</v>
      </c>
      <c r="K153" s="277">
        <v>1</v>
      </c>
      <c r="L153" s="277">
        <v>3</v>
      </c>
      <c r="M153" s="397">
        <v>60</v>
      </c>
      <c r="N153" s="397">
        <v>1</v>
      </c>
      <c r="O153" s="397">
        <v>3</v>
      </c>
      <c r="P153" s="190">
        <v>60</v>
      </c>
      <c r="Q153" s="190">
        <v>3</v>
      </c>
      <c r="R153" s="457">
        <v>1</v>
      </c>
      <c r="S153" s="457">
        <v>3</v>
      </c>
      <c r="T153" s="146" t="s">
        <v>148</v>
      </c>
      <c r="U153" s="146"/>
      <c r="V153" s="130">
        <v>1</v>
      </c>
      <c r="W153" s="131">
        <v>3</v>
      </c>
      <c r="X153" s="232"/>
      <c r="Y153" s="1"/>
      <c r="Z153" s="1"/>
      <c r="AA153" s="1"/>
      <c r="AB153" s="1"/>
      <c r="AC153" s="1"/>
      <c r="AD153" s="1"/>
      <c r="AE153" s="153"/>
      <c r="AF153" s="1"/>
      <c r="AG153" s="1"/>
      <c r="AH153" s="1"/>
      <c r="AI153" s="1"/>
      <c r="AJ153" s="1"/>
      <c r="AK153" s="17"/>
      <c r="AL153" s="1"/>
      <c r="AM153" s="1"/>
      <c r="AN153" s="1"/>
      <c r="AO153" s="1"/>
      <c r="AQ153" s="1"/>
    </row>
    <row r="154" spans="2:44" ht="15.95" customHeight="1" x14ac:dyDescent="0.25">
      <c r="B154" s="298"/>
      <c r="C154" s="86"/>
      <c r="D154" s="86"/>
      <c r="E154" s="209"/>
      <c r="F154" s="209"/>
      <c r="G154" s="81"/>
      <c r="H154" s="185"/>
      <c r="I154" s="187"/>
      <c r="J154" s="249"/>
      <c r="K154" s="271"/>
      <c r="L154" s="271"/>
      <c r="M154" s="389"/>
      <c r="N154" s="389"/>
      <c r="O154" s="389"/>
      <c r="P154" s="335"/>
      <c r="Q154" s="335"/>
      <c r="R154" s="344"/>
      <c r="S154" s="344"/>
      <c r="T154" s="185"/>
      <c r="U154" s="185"/>
      <c r="V154" s="186"/>
      <c r="W154" s="186"/>
      <c r="X154" s="232"/>
      <c r="Y154" s="1"/>
      <c r="Z154" s="1"/>
      <c r="AA154" s="1"/>
      <c r="AB154" s="1"/>
      <c r="AC154" s="1"/>
      <c r="AD154" s="1"/>
      <c r="AE154" s="153"/>
      <c r="AF154" s="1"/>
      <c r="AG154" s="1"/>
      <c r="AH154" s="1"/>
      <c r="AI154" s="1"/>
      <c r="AJ154" s="1"/>
      <c r="AK154" s="17"/>
      <c r="AL154" s="1"/>
      <c r="AM154" s="1"/>
      <c r="AN154" s="1"/>
      <c r="AO154" s="1"/>
      <c r="AQ154" s="1"/>
    </row>
    <row r="155" spans="2:44" ht="15.95" customHeight="1" x14ac:dyDescent="0.25">
      <c r="B155" s="291">
        <v>1</v>
      </c>
      <c r="C155" s="56">
        <v>2</v>
      </c>
      <c r="D155" s="56" t="s">
        <v>13</v>
      </c>
      <c r="E155" s="76">
        <v>5</v>
      </c>
      <c r="F155" s="102">
        <v>0</v>
      </c>
      <c r="G155" s="95"/>
      <c r="H155" s="95">
        <v>20</v>
      </c>
      <c r="I155" s="412">
        <v>12</v>
      </c>
      <c r="J155" s="244">
        <v>12</v>
      </c>
      <c r="K155" s="266">
        <v>1</v>
      </c>
      <c r="L155" s="266">
        <v>0</v>
      </c>
      <c r="M155" s="386">
        <v>20</v>
      </c>
      <c r="N155" s="386">
        <v>1</v>
      </c>
      <c r="O155" s="386">
        <v>0</v>
      </c>
      <c r="P155" s="412">
        <v>14</v>
      </c>
      <c r="Q155" s="412">
        <v>14</v>
      </c>
      <c r="R155" s="96">
        <v>1</v>
      </c>
      <c r="S155" s="96">
        <v>0</v>
      </c>
      <c r="T155" s="80"/>
      <c r="U155" s="80" t="s">
        <v>149</v>
      </c>
      <c r="V155" s="96">
        <v>1</v>
      </c>
      <c r="W155" s="97">
        <v>0</v>
      </c>
      <c r="X155" s="232"/>
      <c r="Y155" s="1"/>
      <c r="Z155" s="1"/>
      <c r="AA155" s="1"/>
      <c r="AB155" s="1"/>
      <c r="AC155" s="1"/>
      <c r="AD155" s="1"/>
      <c r="AE155" s="153"/>
      <c r="AF155" s="1"/>
      <c r="AG155" s="1"/>
      <c r="AH155" s="1"/>
      <c r="AI155" s="1"/>
      <c r="AJ155" s="1"/>
      <c r="AK155" s="17"/>
      <c r="AL155" s="1"/>
      <c r="AM155" s="1"/>
      <c r="AN155" s="1"/>
      <c r="AO155" s="1"/>
      <c r="AQ155" s="1"/>
    </row>
    <row r="156" spans="2:44" ht="15.95" customHeight="1" x14ac:dyDescent="0.25">
      <c r="B156" s="301"/>
      <c r="C156" s="128"/>
      <c r="D156" s="189" t="s">
        <v>188</v>
      </c>
      <c r="E156" s="203">
        <v>4.5</v>
      </c>
      <c r="F156" s="203">
        <v>0.5</v>
      </c>
      <c r="G156" s="178"/>
      <c r="H156" s="178">
        <v>30</v>
      </c>
      <c r="I156" s="427">
        <v>19</v>
      </c>
      <c r="J156" s="254">
        <v>19</v>
      </c>
      <c r="K156" s="277">
        <v>1</v>
      </c>
      <c r="L156" s="277">
        <v>1</v>
      </c>
      <c r="M156" s="397">
        <v>20</v>
      </c>
      <c r="N156" s="397">
        <v>1</v>
      </c>
      <c r="O156" s="397">
        <v>1</v>
      </c>
      <c r="P156" s="427">
        <v>15</v>
      </c>
      <c r="Q156" s="427">
        <v>14</v>
      </c>
      <c r="R156" s="457">
        <v>1</v>
      </c>
      <c r="S156" s="457">
        <v>1</v>
      </c>
      <c r="T156" s="190"/>
      <c r="U156" s="80" t="s">
        <v>149</v>
      </c>
      <c r="V156" s="96">
        <v>1</v>
      </c>
      <c r="W156" s="97">
        <v>1</v>
      </c>
      <c r="X156" s="232"/>
      <c r="Y156" s="1"/>
      <c r="Z156" s="1"/>
      <c r="AA156" s="1"/>
      <c r="AB156" s="1"/>
      <c r="AC156" s="1"/>
      <c r="AD156" s="1"/>
      <c r="AE156" s="153"/>
      <c r="AF156" s="1"/>
      <c r="AG156" s="1"/>
      <c r="AH156" s="1"/>
      <c r="AI156" s="1"/>
      <c r="AJ156" s="1"/>
      <c r="AK156" s="17"/>
      <c r="AL156" s="1"/>
      <c r="AM156" s="1"/>
      <c r="AN156" s="1"/>
      <c r="AO156" s="1"/>
      <c r="AQ156" s="1"/>
    </row>
    <row r="157" spans="2:44" ht="15.95" customHeight="1" x14ac:dyDescent="0.25">
      <c r="B157" s="301"/>
      <c r="C157" s="128"/>
      <c r="D157" s="189" t="s">
        <v>189</v>
      </c>
      <c r="E157" s="203">
        <v>2</v>
      </c>
      <c r="F157" s="203">
        <v>3</v>
      </c>
      <c r="G157" s="178"/>
      <c r="H157" s="178">
        <v>20</v>
      </c>
      <c r="I157" s="427">
        <v>28</v>
      </c>
      <c r="J157" s="254">
        <v>28</v>
      </c>
      <c r="K157" s="277">
        <v>1</v>
      </c>
      <c r="L157" s="277">
        <v>1</v>
      </c>
      <c r="M157" s="397">
        <v>30</v>
      </c>
      <c r="N157" s="397">
        <v>1</v>
      </c>
      <c r="O157" s="397">
        <v>2</v>
      </c>
      <c r="P157" s="427">
        <v>16</v>
      </c>
      <c r="Q157" s="427">
        <v>16</v>
      </c>
      <c r="R157" s="457">
        <v>1</v>
      </c>
      <c r="S157" s="500">
        <v>1</v>
      </c>
      <c r="T157" s="190"/>
      <c r="U157" s="80" t="s">
        <v>149</v>
      </c>
      <c r="V157" s="96">
        <v>1</v>
      </c>
      <c r="W157" s="97">
        <v>2</v>
      </c>
      <c r="X157" s="232"/>
      <c r="Y157" s="1"/>
      <c r="Z157" s="1"/>
      <c r="AA157" s="1"/>
      <c r="AB157" s="1"/>
      <c r="AC157" s="1"/>
      <c r="AD157" s="1"/>
      <c r="AE157" s="153"/>
      <c r="AF157" s="1"/>
      <c r="AG157" s="1"/>
      <c r="AH157" s="1"/>
      <c r="AI157" s="1"/>
      <c r="AJ157" s="1"/>
      <c r="AK157" s="17"/>
      <c r="AL157" s="1"/>
      <c r="AM157" s="1"/>
      <c r="AN157" s="1"/>
      <c r="AO157" s="1"/>
      <c r="AQ157" s="1"/>
    </row>
    <row r="158" spans="2:44" ht="15.95" customHeight="1" x14ac:dyDescent="0.25">
      <c r="B158" s="301"/>
      <c r="C158" s="128"/>
      <c r="D158" s="189" t="s">
        <v>190</v>
      </c>
      <c r="E158" s="203">
        <v>3</v>
      </c>
      <c r="F158" s="203">
        <v>2</v>
      </c>
      <c r="G158" s="178"/>
      <c r="H158" s="178">
        <v>20</v>
      </c>
      <c r="I158" s="427">
        <v>10</v>
      </c>
      <c r="J158" s="254">
        <v>10</v>
      </c>
      <c r="K158" s="277">
        <v>1</v>
      </c>
      <c r="L158" s="277">
        <v>1</v>
      </c>
      <c r="M158" s="397">
        <v>20</v>
      </c>
      <c r="N158" s="397">
        <v>1</v>
      </c>
      <c r="O158" s="397">
        <v>1</v>
      </c>
      <c r="P158" s="427">
        <v>11</v>
      </c>
      <c r="Q158" s="427">
        <v>10</v>
      </c>
      <c r="R158" s="457">
        <v>1</v>
      </c>
      <c r="S158" s="457">
        <v>1</v>
      </c>
      <c r="T158" s="190"/>
      <c r="U158" s="80" t="s">
        <v>149</v>
      </c>
      <c r="V158" s="96">
        <v>1</v>
      </c>
      <c r="W158" s="97">
        <v>1</v>
      </c>
      <c r="X158" s="232"/>
      <c r="Y158" s="1"/>
      <c r="Z158" s="1"/>
      <c r="AA158" s="1"/>
      <c r="AB158" s="1"/>
      <c r="AC158" s="1"/>
      <c r="AD158" s="1"/>
      <c r="AE158" s="153"/>
      <c r="AF158" s="1"/>
      <c r="AG158" s="1"/>
      <c r="AH158" s="1"/>
      <c r="AI158" s="1"/>
      <c r="AJ158" s="1"/>
      <c r="AK158" s="17"/>
      <c r="AL158" s="1"/>
      <c r="AM158" s="1"/>
      <c r="AN158" s="1"/>
      <c r="AO158" s="1"/>
      <c r="AQ158" s="1"/>
    </row>
    <row r="159" spans="2:44" ht="15.95" customHeight="1" x14ac:dyDescent="0.2">
      <c r="B159" s="290"/>
      <c r="C159" s="52"/>
      <c r="D159" s="53"/>
      <c r="E159" s="196"/>
      <c r="F159" s="196"/>
      <c r="G159" s="95"/>
      <c r="H159" s="124"/>
      <c r="I159" s="428"/>
      <c r="J159" s="255"/>
      <c r="K159" s="278"/>
      <c r="L159" s="278"/>
      <c r="M159" s="398"/>
      <c r="N159" s="398"/>
      <c r="O159" s="398"/>
      <c r="P159" s="443"/>
      <c r="Q159" s="443"/>
      <c r="R159" s="458"/>
      <c r="S159" s="458"/>
      <c r="T159" s="306"/>
      <c r="U159" s="306"/>
      <c r="V159" s="125"/>
      <c r="W159" s="125"/>
      <c r="X159" s="232"/>
      <c r="Y159" s="1"/>
      <c r="Z159" s="1"/>
      <c r="AA159" s="1"/>
      <c r="AB159" s="1"/>
      <c r="AC159" s="1"/>
      <c r="AD159" s="1"/>
      <c r="AE159" s="153"/>
      <c r="AF159" s="1"/>
      <c r="AG159" s="1"/>
      <c r="AH159" s="1"/>
      <c r="AI159" s="1"/>
      <c r="AJ159" s="1"/>
      <c r="AK159" s="17"/>
      <c r="AL159" s="1"/>
      <c r="AM159" s="1"/>
      <c r="AN159" s="1"/>
      <c r="AO159" s="1"/>
      <c r="AQ159" s="1"/>
    </row>
    <row r="160" spans="2:44" ht="15" x14ac:dyDescent="0.25">
      <c r="B160" s="289">
        <v>2</v>
      </c>
      <c r="C160" s="46">
        <v>1</v>
      </c>
      <c r="D160" s="46" t="s">
        <v>191</v>
      </c>
      <c r="E160" s="98">
        <v>4</v>
      </c>
      <c r="F160" s="98">
        <v>1</v>
      </c>
      <c r="G160" s="95"/>
      <c r="H160" s="87">
        <v>20</v>
      </c>
      <c r="I160" s="412">
        <v>12</v>
      </c>
      <c r="J160" s="244">
        <v>6</v>
      </c>
      <c r="K160" s="266">
        <v>1</v>
      </c>
      <c r="L160" s="266">
        <v>1</v>
      </c>
      <c r="M160" s="386">
        <v>20</v>
      </c>
      <c r="N160" s="386">
        <v>1</v>
      </c>
      <c r="O160" s="386">
        <v>1</v>
      </c>
      <c r="P160" s="80">
        <v>12</v>
      </c>
      <c r="Q160" s="80">
        <v>6</v>
      </c>
      <c r="R160" s="96">
        <v>1</v>
      </c>
      <c r="S160" s="96">
        <v>1</v>
      </c>
      <c r="T160" s="68"/>
      <c r="U160" s="68" t="s">
        <v>150</v>
      </c>
      <c r="V160" s="89">
        <v>1</v>
      </c>
      <c r="W160" s="90">
        <v>1</v>
      </c>
      <c r="X160" s="232"/>
      <c r="Y160" s="1"/>
      <c r="Z160" s="1"/>
      <c r="AA160" s="1"/>
      <c r="AB160" s="1"/>
      <c r="AC160" s="1"/>
      <c r="AD160" s="1"/>
      <c r="AE160" s="153"/>
      <c r="AF160" s="1"/>
      <c r="AG160" s="1"/>
      <c r="AH160" s="1"/>
      <c r="AI160" s="1"/>
      <c r="AJ160" s="1"/>
      <c r="AK160" s="17"/>
      <c r="AL160" s="1"/>
      <c r="AM160" s="1"/>
      <c r="AN160" s="1"/>
      <c r="AO160" s="1"/>
      <c r="AQ160" s="1"/>
    </row>
    <row r="161" spans="2:43" ht="15" x14ac:dyDescent="0.25">
      <c r="B161" s="289"/>
      <c r="C161" s="46"/>
      <c r="D161" s="46" t="s">
        <v>192</v>
      </c>
      <c r="E161" s="98">
        <v>2</v>
      </c>
      <c r="F161" s="98">
        <v>3</v>
      </c>
      <c r="G161" s="95"/>
      <c r="H161" s="87">
        <v>20</v>
      </c>
      <c r="I161" s="412">
        <v>27</v>
      </c>
      <c r="J161" s="244">
        <v>16</v>
      </c>
      <c r="K161" s="277">
        <v>1</v>
      </c>
      <c r="L161" s="266">
        <v>1</v>
      </c>
      <c r="M161" s="386">
        <v>40</v>
      </c>
      <c r="N161" s="386">
        <v>1</v>
      </c>
      <c r="O161" s="386">
        <v>2</v>
      </c>
      <c r="P161" s="80">
        <v>38</v>
      </c>
      <c r="Q161" s="80">
        <v>25</v>
      </c>
      <c r="R161" s="96">
        <v>1</v>
      </c>
      <c r="S161" s="96">
        <v>2</v>
      </c>
      <c r="T161" s="68"/>
      <c r="U161" s="68" t="s">
        <v>150</v>
      </c>
      <c r="V161" s="89">
        <v>1</v>
      </c>
      <c r="W161" s="90">
        <v>2</v>
      </c>
      <c r="X161" s="232"/>
      <c r="Y161" s="1"/>
      <c r="Z161" s="1"/>
      <c r="AA161" s="1"/>
      <c r="AB161" s="1"/>
      <c r="AC161" s="1"/>
      <c r="AD161" s="1"/>
      <c r="AE161" s="153"/>
      <c r="AF161" s="1"/>
      <c r="AG161" s="1"/>
      <c r="AH161" s="1"/>
      <c r="AI161" s="1"/>
      <c r="AJ161" s="1"/>
      <c r="AK161" s="17"/>
      <c r="AL161" s="1"/>
      <c r="AM161" s="1"/>
      <c r="AN161" s="1"/>
      <c r="AO161" s="1"/>
      <c r="AQ161" s="1"/>
    </row>
    <row r="162" spans="2:43" ht="15" x14ac:dyDescent="0.25">
      <c r="B162" s="289"/>
      <c r="C162" s="46"/>
      <c r="D162" s="46" t="s">
        <v>193</v>
      </c>
      <c r="E162" s="98">
        <v>3</v>
      </c>
      <c r="F162" s="98">
        <v>2</v>
      </c>
      <c r="G162" s="95"/>
      <c r="H162" s="87">
        <v>20</v>
      </c>
      <c r="I162" s="412">
        <v>10</v>
      </c>
      <c r="J162" s="244">
        <v>7</v>
      </c>
      <c r="K162" s="277">
        <v>1</v>
      </c>
      <c r="L162" s="266">
        <v>1</v>
      </c>
      <c r="M162" s="386">
        <v>20</v>
      </c>
      <c r="N162" s="386">
        <v>1</v>
      </c>
      <c r="O162" s="386">
        <v>1</v>
      </c>
      <c r="P162" s="80">
        <v>14</v>
      </c>
      <c r="Q162" s="80">
        <v>12</v>
      </c>
      <c r="R162" s="96">
        <v>1</v>
      </c>
      <c r="S162" s="96">
        <v>1</v>
      </c>
      <c r="T162" s="68"/>
      <c r="U162" s="68" t="s">
        <v>150</v>
      </c>
      <c r="V162" s="89">
        <v>1</v>
      </c>
      <c r="W162" s="90">
        <v>1</v>
      </c>
      <c r="X162" s="232"/>
      <c r="Y162" s="1"/>
      <c r="Z162" s="1"/>
      <c r="AA162" s="1"/>
      <c r="AB162" s="1"/>
      <c r="AC162" s="1"/>
      <c r="AD162" s="1"/>
      <c r="AE162" s="153"/>
      <c r="AF162" s="1"/>
      <c r="AG162" s="1"/>
      <c r="AH162" s="1"/>
      <c r="AI162" s="1"/>
      <c r="AJ162" s="1"/>
      <c r="AK162" s="17"/>
      <c r="AL162" s="1"/>
      <c r="AM162" s="1"/>
      <c r="AN162" s="1"/>
      <c r="AO162" s="1"/>
      <c r="AQ162" s="1"/>
    </row>
    <row r="163" spans="2:43" ht="15" x14ac:dyDescent="0.25">
      <c r="B163" s="289"/>
      <c r="C163" s="46"/>
      <c r="D163" s="46" t="s">
        <v>194</v>
      </c>
      <c r="E163" s="98">
        <v>4</v>
      </c>
      <c r="F163" s="98">
        <v>1</v>
      </c>
      <c r="G163" s="95"/>
      <c r="H163" s="87">
        <v>20</v>
      </c>
      <c r="I163" s="412">
        <v>15</v>
      </c>
      <c r="J163" s="244">
        <v>10</v>
      </c>
      <c r="K163" s="277">
        <v>1</v>
      </c>
      <c r="L163" s="266">
        <v>1</v>
      </c>
      <c r="M163" s="386">
        <v>20</v>
      </c>
      <c r="N163" s="386">
        <v>1</v>
      </c>
      <c r="O163" s="386">
        <v>1</v>
      </c>
      <c r="P163" s="80">
        <v>35</v>
      </c>
      <c r="Q163" s="80">
        <v>29</v>
      </c>
      <c r="R163" s="96">
        <v>1</v>
      </c>
      <c r="S163" s="469">
        <v>2</v>
      </c>
      <c r="T163" s="68"/>
      <c r="U163" s="68" t="s">
        <v>150</v>
      </c>
      <c r="V163" s="89">
        <v>1</v>
      </c>
      <c r="W163" s="90">
        <v>1</v>
      </c>
      <c r="X163" s="232"/>
      <c r="Y163" s="1"/>
      <c r="Z163" s="1"/>
      <c r="AA163" s="1"/>
      <c r="AB163" s="1"/>
      <c r="AC163" s="1"/>
      <c r="AD163" s="1"/>
      <c r="AE163" s="153"/>
      <c r="AF163" s="1"/>
      <c r="AG163" s="1"/>
      <c r="AH163" s="1"/>
      <c r="AI163" s="1"/>
      <c r="AJ163" s="1"/>
      <c r="AK163" s="17"/>
      <c r="AL163" s="1"/>
      <c r="AM163" s="1"/>
      <c r="AN163" s="1"/>
      <c r="AO163" s="1"/>
      <c r="AQ163" s="1"/>
    </row>
    <row r="164" spans="2:43" ht="15" x14ac:dyDescent="0.25">
      <c r="B164" s="298"/>
      <c r="C164" s="86"/>
      <c r="D164" s="86"/>
      <c r="E164" s="132"/>
      <c r="F164" s="132"/>
      <c r="G164" s="81"/>
      <c r="H164" s="185"/>
      <c r="I164" s="187"/>
      <c r="J164" s="249"/>
      <c r="K164" s="271"/>
      <c r="L164" s="271"/>
      <c r="M164" s="389"/>
      <c r="N164" s="389"/>
      <c r="O164" s="389"/>
      <c r="P164" s="335"/>
      <c r="Q164" s="335"/>
      <c r="R164" s="344"/>
      <c r="S164" s="344"/>
      <c r="T164" s="185"/>
      <c r="U164" s="185"/>
      <c r="V164" s="186"/>
      <c r="W164" s="186"/>
      <c r="X164" s="232"/>
      <c r="Y164" s="1"/>
      <c r="Z164" s="1"/>
      <c r="AA164" s="1"/>
      <c r="AB164" s="1"/>
      <c r="AC164" s="1"/>
      <c r="AD164" s="1"/>
      <c r="AE164" s="153"/>
      <c r="AF164" s="1"/>
      <c r="AG164" s="1"/>
      <c r="AH164" s="1"/>
      <c r="AI164" s="1"/>
      <c r="AJ164" s="1"/>
      <c r="AK164" s="17"/>
      <c r="AL164" s="1"/>
      <c r="AM164" s="1"/>
      <c r="AN164" s="1"/>
      <c r="AO164" s="1"/>
      <c r="AQ164" s="1"/>
    </row>
    <row r="165" spans="2:43" ht="15" x14ac:dyDescent="0.25">
      <c r="B165" s="291">
        <v>2</v>
      </c>
      <c r="C165" s="56">
        <v>2</v>
      </c>
      <c r="D165" s="56" t="s">
        <v>191</v>
      </c>
      <c r="E165" s="76">
        <v>4</v>
      </c>
      <c r="F165" s="76">
        <v>1</v>
      </c>
      <c r="G165" s="95"/>
      <c r="H165" s="95">
        <v>40</v>
      </c>
      <c r="I165" s="412">
        <v>57</v>
      </c>
      <c r="J165" s="244">
        <v>7</v>
      </c>
      <c r="K165" s="266">
        <v>1</v>
      </c>
      <c r="L165" s="266">
        <v>3</v>
      </c>
      <c r="M165" s="386">
        <v>60</v>
      </c>
      <c r="N165" s="386">
        <v>1</v>
      </c>
      <c r="O165" s="386">
        <v>3</v>
      </c>
      <c r="P165" s="412">
        <v>40</v>
      </c>
      <c r="Q165" s="412">
        <v>1</v>
      </c>
      <c r="R165" s="96">
        <v>1</v>
      </c>
      <c r="S165" s="96">
        <v>3</v>
      </c>
      <c r="T165" s="80" t="s">
        <v>151</v>
      </c>
      <c r="U165" s="80"/>
      <c r="V165" s="96">
        <v>1</v>
      </c>
      <c r="W165" s="97">
        <v>3</v>
      </c>
      <c r="X165" s="232"/>
      <c r="Y165" s="1"/>
      <c r="Z165" s="1"/>
      <c r="AA165" s="1"/>
      <c r="AB165" s="1"/>
      <c r="AC165" s="1"/>
      <c r="AD165" s="1"/>
      <c r="AE165" s="153"/>
      <c r="AF165" s="1"/>
      <c r="AG165" s="1"/>
      <c r="AH165" s="1"/>
      <c r="AI165" s="1"/>
      <c r="AJ165" s="1"/>
      <c r="AK165" s="17"/>
      <c r="AL165" s="1"/>
      <c r="AM165" s="1"/>
      <c r="AN165" s="1"/>
      <c r="AO165" s="1"/>
      <c r="AQ165" s="1"/>
    </row>
    <row r="166" spans="2:43" ht="15" x14ac:dyDescent="0.25">
      <c r="B166" s="291"/>
      <c r="C166" s="55"/>
      <c r="D166" s="55" t="s">
        <v>192</v>
      </c>
      <c r="E166" s="76">
        <v>2</v>
      </c>
      <c r="F166" s="76">
        <v>3</v>
      </c>
      <c r="G166" s="95"/>
      <c r="H166" s="95">
        <v>40</v>
      </c>
      <c r="I166" s="412">
        <v>49</v>
      </c>
      <c r="J166" s="244">
        <v>13</v>
      </c>
      <c r="K166" s="277">
        <v>1</v>
      </c>
      <c r="L166" s="266">
        <v>2</v>
      </c>
      <c r="M166" s="386">
        <v>60</v>
      </c>
      <c r="N166" s="386">
        <v>1</v>
      </c>
      <c r="O166" s="386">
        <v>3</v>
      </c>
      <c r="P166" s="412">
        <v>58</v>
      </c>
      <c r="Q166" s="412">
        <v>15</v>
      </c>
      <c r="R166" s="96">
        <v>1</v>
      </c>
      <c r="S166" s="96">
        <v>3</v>
      </c>
      <c r="T166" s="80" t="s">
        <v>151</v>
      </c>
      <c r="U166" s="95"/>
      <c r="V166" s="96">
        <v>1</v>
      </c>
      <c r="W166" s="97">
        <v>3</v>
      </c>
      <c r="X166" s="232"/>
      <c r="Y166" s="1"/>
      <c r="Z166" s="1"/>
      <c r="AA166" s="1"/>
      <c r="AB166" s="1"/>
      <c r="AC166" s="1"/>
      <c r="AD166" s="1"/>
      <c r="AE166" s="153"/>
      <c r="AF166" s="1"/>
      <c r="AG166" s="1"/>
      <c r="AH166" s="1"/>
      <c r="AI166" s="1"/>
      <c r="AJ166" s="1"/>
      <c r="AK166" s="17"/>
      <c r="AL166" s="1"/>
      <c r="AM166" s="1"/>
      <c r="AN166" s="1"/>
      <c r="AO166" s="1"/>
      <c r="AQ166" s="1"/>
    </row>
    <row r="167" spans="2:43" ht="15" x14ac:dyDescent="0.25">
      <c r="B167" s="291"/>
      <c r="C167" s="55"/>
      <c r="D167" s="55" t="s">
        <v>193</v>
      </c>
      <c r="E167" s="76">
        <v>3</v>
      </c>
      <c r="F167" s="76">
        <v>2</v>
      </c>
      <c r="G167" s="95"/>
      <c r="H167" s="95">
        <v>40</v>
      </c>
      <c r="I167" s="412">
        <v>57</v>
      </c>
      <c r="J167" s="244">
        <v>7</v>
      </c>
      <c r="K167" s="277">
        <v>1</v>
      </c>
      <c r="L167" s="266">
        <v>2</v>
      </c>
      <c r="M167" s="386">
        <v>60</v>
      </c>
      <c r="N167" s="386">
        <v>1</v>
      </c>
      <c r="O167" s="386">
        <v>3</v>
      </c>
      <c r="P167" s="412">
        <v>47</v>
      </c>
      <c r="Q167" s="412">
        <v>4</v>
      </c>
      <c r="R167" s="96">
        <v>1</v>
      </c>
      <c r="S167" s="96">
        <v>3</v>
      </c>
      <c r="T167" s="80" t="s">
        <v>151</v>
      </c>
      <c r="U167" s="95"/>
      <c r="V167" s="96">
        <v>1</v>
      </c>
      <c r="W167" s="97">
        <v>3</v>
      </c>
      <c r="X167" s="232"/>
      <c r="Y167" s="1"/>
      <c r="Z167" s="1"/>
      <c r="AA167" s="1"/>
      <c r="AB167" s="1"/>
      <c r="AC167" s="1"/>
      <c r="AD167" s="1"/>
      <c r="AE167" s="153"/>
      <c r="AF167" s="1"/>
      <c r="AG167" s="1"/>
      <c r="AH167" s="1"/>
      <c r="AI167" s="1"/>
      <c r="AJ167" s="1"/>
      <c r="AK167" s="17"/>
      <c r="AL167" s="1"/>
      <c r="AM167" s="1"/>
      <c r="AN167" s="1"/>
      <c r="AO167" s="1"/>
      <c r="AQ167" s="1"/>
    </row>
    <row r="168" spans="2:43" ht="15" x14ac:dyDescent="0.25">
      <c r="B168" s="291"/>
      <c r="C168" s="55"/>
      <c r="D168" s="55" t="s">
        <v>194</v>
      </c>
      <c r="E168" s="76">
        <v>4</v>
      </c>
      <c r="F168" s="76">
        <v>1</v>
      </c>
      <c r="G168" s="95"/>
      <c r="H168" s="95">
        <v>40</v>
      </c>
      <c r="I168" s="412">
        <v>53</v>
      </c>
      <c r="J168" s="244">
        <v>6</v>
      </c>
      <c r="K168" s="277">
        <v>1</v>
      </c>
      <c r="L168" s="266">
        <v>3</v>
      </c>
      <c r="M168" s="386">
        <v>60</v>
      </c>
      <c r="N168" s="386">
        <v>1</v>
      </c>
      <c r="O168" s="386">
        <v>3</v>
      </c>
      <c r="P168" s="412">
        <v>63</v>
      </c>
      <c r="Q168" s="412">
        <v>20</v>
      </c>
      <c r="R168" s="96">
        <v>1</v>
      </c>
      <c r="S168" s="469">
        <v>4</v>
      </c>
      <c r="T168" s="80" t="s">
        <v>151</v>
      </c>
      <c r="U168" s="95"/>
      <c r="V168" s="96">
        <v>1</v>
      </c>
      <c r="W168" s="97">
        <v>3</v>
      </c>
      <c r="X168" s="232"/>
      <c r="Y168" s="1"/>
      <c r="Z168" s="1"/>
      <c r="AA168" s="1"/>
      <c r="AB168" s="1"/>
      <c r="AC168" s="1"/>
      <c r="AD168" s="1"/>
      <c r="AE168" s="153"/>
      <c r="AF168" s="1"/>
      <c r="AG168" s="1"/>
      <c r="AH168" s="1"/>
      <c r="AI168" s="1"/>
      <c r="AJ168" s="1"/>
      <c r="AK168" s="17"/>
      <c r="AL168" s="1"/>
      <c r="AM168" s="1"/>
      <c r="AN168" s="1"/>
      <c r="AO168" s="1"/>
      <c r="AQ168" s="1"/>
    </row>
    <row r="169" spans="2:43" ht="14.25" x14ac:dyDescent="0.2">
      <c r="B169" s="290"/>
      <c r="C169" s="52"/>
      <c r="D169" s="53"/>
      <c r="E169" s="196"/>
      <c r="F169" s="196"/>
      <c r="G169" s="95"/>
      <c r="H169" s="124"/>
      <c r="I169" s="428"/>
      <c r="J169" s="255"/>
      <c r="K169" s="278"/>
      <c r="L169" s="278"/>
      <c r="M169" s="398"/>
      <c r="N169" s="398"/>
      <c r="O169" s="398"/>
      <c r="P169" s="443"/>
      <c r="Q169" s="443"/>
      <c r="R169" s="458"/>
      <c r="S169" s="458"/>
      <c r="T169" s="306"/>
      <c r="U169" s="306"/>
      <c r="V169" s="125"/>
      <c r="W169" s="125"/>
      <c r="X169" s="232"/>
      <c r="Y169" s="1"/>
      <c r="Z169" s="1"/>
      <c r="AA169" s="1"/>
      <c r="AB169" s="1"/>
      <c r="AC169" s="1"/>
      <c r="AD169" s="1"/>
      <c r="AE169" s="153"/>
      <c r="AF169" s="1"/>
      <c r="AG169" s="1"/>
      <c r="AH169" s="1"/>
      <c r="AI169" s="1"/>
      <c r="AJ169" s="1"/>
      <c r="AK169" s="17"/>
      <c r="AL169" s="1"/>
      <c r="AM169" s="1"/>
      <c r="AN169" s="1"/>
      <c r="AO169" s="1"/>
      <c r="AQ169" s="1"/>
    </row>
    <row r="170" spans="2:43" ht="15" x14ac:dyDescent="0.25">
      <c r="B170" s="289">
        <v>3</v>
      </c>
      <c r="C170" s="46">
        <v>1</v>
      </c>
      <c r="D170" s="46" t="s">
        <v>26</v>
      </c>
      <c r="E170" s="98">
        <v>3</v>
      </c>
      <c r="F170" s="98">
        <v>1</v>
      </c>
      <c r="G170" s="95"/>
      <c r="H170" s="87">
        <v>40</v>
      </c>
      <c r="I170" s="412">
        <v>24</v>
      </c>
      <c r="J170" s="244">
        <v>3</v>
      </c>
      <c r="K170" s="266">
        <v>1</v>
      </c>
      <c r="L170" s="266">
        <v>2</v>
      </c>
      <c r="M170" s="386">
        <v>40</v>
      </c>
      <c r="N170" s="386">
        <v>1</v>
      </c>
      <c r="O170" s="386">
        <v>2</v>
      </c>
      <c r="P170" s="80">
        <v>39</v>
      </c>
      <c r="Q170" s="80">
        <v>2</v>
      </c>
      <c r="R170" s="96">
        <v>1</v>
      </c>
      <c r="S170" s="96">
        <v>2</v>
      </c>
      <c r="T170" s="68" t="s">
        <v>152</v>
      </c>
      <c r="U170" s="68"/>
      <c r="V170" s="89">
        <v>1</v>
      </c>
      <c r="W170" s="90">
        <v>2</v>
      </c>
      <c r="X170" s="232"/>
      <c r="Y170" s="1"/>
      <c r="Z170" s="1"/>
      <c r="AA170" s="1"/>
      <c r="AB170" s="1"/>
      <c r="AC170" s="1"/>
      <c r="AD170" s="1"/>
      <c r="AE170" s="153"/>
      <c r="AF170" s="1"/>
      <c r="AG170" s="1"/>
      <c r="AH170" s="1"/>
      <c r="AI170" s="1"/>
      <c r="AJ170" s="1"/>
      <c r="AK170" s="17"/>
      <c r="AL170" s="1"/>
      <c r="AM170" s="1"/>
      <c r="AN170" s="1"/>
      <c r="AO170" s="1"/>
      <c r="AQ170" s="1"/>
    </row>
    <row r="171" spans="2:43" ht="15" x14ac:dyDescent="0.25">
      <c r="B171" s="289"/>
      <c r="C171" s="46"/>
      <c r="D171" s="46" t="s">
        <v>196</v>
      </c>
      <c r="E171" s="98">
        <v>2</v>
      </c>
      <c r="F171" s="98">
        <v>2</v>
      </c>
      <c r="G171" s="95"/>
      <c r="H171" s="87">
        <v>40</v>
      </c>
      <c r="I171" s="412">
        <v>32</v>
      </c>
      <c r="J171" s="244">
        <v>15</v>
      </c>
      <c r="K171" s="277">
        <v>1</v>
      </c>
      <c r="L171" s="266">
        <v>2</v>
      </c>
      <c r="M171" s="386">
        <v>40</v>
      </c>
      <c r="N171" s="386">
        <v>1</v>
      </c>
      <c r="O171" s="386">
        <v>2</v>
      </c>
      <c r="P171" s="80">
        <v>39</v>
      </c>
      <c r="Q171" s="80">
        <v>14</v>
      </c>
      <c r="R171" s="96">
        <v>1</v>
      </c>
      <c r="S171" s="96">
        <v>2</v>
      </c>
      <c r="T171" s="68" t="s">
        <v>152</v>
      </c>
      <c r="U171" s="68"/>
      <c r="V171" s="89">
        <v>1</v>
      </c>
      <c r="W171" s="90">
        <v>2</v>
      </c>
      <c r="X171" s="232"/>
      <c r="Y171" s="1"/>
      <c r="Z171" s="1"/>
      <c r="AA171" s="1"/>
      <c r="AB171" s="1"/>
      <c r="AC171" s="1"/>
      <c r="AD171" s="1"/>
      <c r="AE171" s="153"/>
      <c r="AF171" s="1"/>
      <c r="AG171" s="1"/>
      <c r="AH171" s="1"/>
      <c r="AI171" s="1"/>
      <c r="AJ171" s="1"/>
      <c r="AK171" s="17"/>
      <c r="AL171" s="1"/>
      <c r="AM171" s="1"/>
      <c r="AN171" s="1"/>
      <c r="AO171" s="1"/>
      <c r="AQ171" s="1"/>
    </row>
    <row r="172" spans="2:43" ht="15" x14ac:dyDescent="0.25">
      <c r="B172" s="289"/>
      <c r="C172" s="46"/>
      <c r="D172" s="46" t="s">
        <v>195</v>
      </c>
      <c r="E172" s="98">
        <v>3</v>
      </c>
      <c r="F172" s="98">
        <v>1</v>
      </c>
      <c r="G172" s="95"/>
      <c r="H172" s="87">
        <v>40</v>
      </c>
      <c r="I172" s="412">
        <v>30</v>
      </c>
      <c r="J172" s="244">
        <v>3</v>
      </c>
      <c r="K172" s="277">
        <v>1</v>
      </c>
      <c r="L172" s="266">
        <v>3</v>
      </c>
      <c r="M172" s="386">
        <v>40</v>
      </c>
      <c r="N172" s="386">
        <v>1</v>
      </c>
      <c r="O172" s="386">
        <v>2</v>
      </c>
      <c r="P172" s="80">
        <v>42</v>
      </c>
      <c r="Q172" s="80">
        <v>5</v>
      </c>
      <c r="R172" s="96">
        <v>1</v>
      </c>
      <c r="S172" s="96">
        <v>2</v>
      </c>
      <c r="T172" s="68" t="s">
        <v>152</v>
      </c>
      <c r="U172" s="68"/>
      <c r="V172" s="89">
        <v>1</v>
      </c>
      <c r="W172" s="90">
        <v>2</v>
      </c>
      <c r="X172" s="232"/>
      <c r="Y172" s="1"/>
      <c r="Z172" s="1"/>
      <c r="AA172" s="1"/>
      <c r="AB172" s="1"/>
      <c r="AC172" s="1"/>
      <c r="AD172" s="1"/>
      <c r="AE172" s="153"/>
      <c r="AF172" s="1"/>
      <c r="AG172" s="1"/>
      <c r="AH172" s="1"/>
      <c r="AI172" s="1"/>
      <c r="AJ172" s="1"/>
      <c r="AK172" s="17"/>
      <c r="AL172" s="1"/>
      <c r="AM172" s="1"/>
      <c r="AN172" s="1"/>
      <c r="AO172" s="1"/>
      <c r="AQ172" s="1"/>
    </row>
    <row r="173" spans="2:43" ht="15" x14ac:dyDescent="0.25">
      <c r="B173" s="289"/>
      <c r="C173" s="46"/>
      <c r="D173" s="46" t="s">
        <v>197</v>
      </c>
      <c r="E173" s="98">
        <v>2</v>
      </c>
      <c r="F173" s="98">
        <v>2</v>
      </c>
      <c r="G173" s="95"/>
      <c r="H173" s="87">
        <v>40</v>
      </c>
      <c r="I173" s="412">
        <v>35</v>
      </c>
      <c r="J173" s="244">
        <v>12</v>
      </c>
      <c r="K173" s="277">
        <v>1</v>
      </c>
      <c r="L173" s="266">
        <v>2</v>
      </c>
      <c r="M173" s="386">
        <v>40</v>
      </c>
      <c r="N173" s="386">
        <v>1</v>
      </c>
      <c r="O173" s="386">
        <v>2</v>
      </c>
      <c r="P173" s="80">
        <v>51</v>
      </c>
      <c r="Q173" s="80">
        <v>21</v>
      </c>
      <c r="R173" s="96">
        <v>1</v>
      </c>
      <c r="S173" s="469">
        <v>3</v>
      </c>
      <c r="T173" s="68" t="s">
        <v>152</v>
      </c>
      <c r="U173" s="68"/>
      <c r="V173" s="89">
        <v>1</v>
      </c>
      <c r="W173" s="90">
        <v>2</v>
      </c>
      <c r="X173" s="232"/>
      <c r="Y173" s="1"/>
      <c r="Z173" s="1"/>
      <c r="AA173" s="1"/>
      <c r="AB173" s="1"/>
      <c r="AC173" s="1"/>
      <c r="AD173" s="1"/>
      <c r="AE173" s="153"/>
      <c r="AF173" s="1"/>
      <c r="AG173" s="1"/>
      <c r="AH173" s="1"/>
      <c r="AI173" s="1"/>
      <c r="AJ173" s="1"/>
      <c r="AK173" s="17"/>
      <c r="AL173" s="1"/>
      <c r="AM173" s="1"/>
      <c r="AN173" s="1"/>
      <c r="AO173" s="1"/>
      <c r="AQ173" s="1"/>
    </row>
    <row r="174" spans="2:43" ht="15" x14ac:dyDescent="0.25">
      <c r="B174" s="289"/>
      <c r="C174" s="46"/>
      <c r="D174" s="46" t="s">
        <v>198</v>
      </c>
      <c r="E174" s="98">
        <v>3</v>
      </c>
      <c r="F174" s="98">
        <v>1</v>
      </c>
      <c r="G174" s="95"/>
      <c r="H174" s="87">
        <v>40</v>
      </c>
      <c r="I174" s="412">
        <v>26</v>
      </c>
      <c r="J174" s="244">
        <v>6</v>
      </c>
      <c r="K174" s="266">
        <v>1</v>
      </c>
      <c r="L174" s="266">
        <v>3</v>
      </c>
      <c r="M174" s="386">
        <v>40</v>
      </c>
      <c r="N174" s="386">
        <v>1</v>
      </c>
      <c r="O174" s="386">
        <v>2</v>
      </c>
      <c r="P174" s="80">
        <v>20</v>
      </c>
      <c r="Q174" s="80">
        <v>1</v>
      </c>
      <c r="R174" s="96">
        <v>1</v>
      </c>
      <c r="S174" s="96">
        <v>2</v>
      </c>
      <c r="T174" s="68" t="s">
        <v>152</v>
      </c>
      <c r="U174" s="68"/>
      <c r="V174" s="89">
        <v>1</v>
      </c>
      <c r="W174" s="90">
        <v>2</v>
      </c>
      <c r="X174" s="232"/>
      <c r="Y174" s="1"/>
      <c r="Z174" s="1"/>
      <c r="AA174" s="1"/>
      <c r="AB174" s="1"/>
      <c r="AC174" s="1"/>
      <c r="AD174" s="1"/>
      <c r="AE174" s="153"/>
      <c r="AF174" s="1"/>
      <c r="AG174" s="1"/>
      <c r="AH174" s="1"/>
      <c r="AI174" s="1"/>
      <c r="AJ174" s="1"/>
      <c r="AK174" s="17"/>
      <c r="AL174" s="1"/>
      <c r="AM174" s="1"/>
      <c r="AN174" s="1"/>
      <c r="AO174" s="1"/>
      <c r="AQ174" s="1"/>
    </row>
    <row r="175" spans="2:43" ht="14.25" x14ac:dyDescent="0.2">
      <c r="B175" s="290"/>
      <c r="C175" s="52"/>
      <c r="D175" s="53"/>
      <c r="E175" s="196"/>
      <c r="F175" s="196"/>
      <c r="G175" s="95"/>
      <c r="H175" s="124"/>
      <c r="I175" s="428"/>
      <c r="J175" s="255"/>
      <c r="K175" s="278"/>
      <c r="L175" s="278"/>
      <c r="M175" s="398"/>
      <c r="N175" s="398"/>
      <c r="O175" s="398"/>
      <c r="P175" s="443"/>
      <c r="Q175" s="443"/>
      <c r="R175" s="458"/>
      <c r="S175" s="458"/>
      <c r="T175" s="306"/>
      <c r="U175" s="306"/>
      <c r="V175" s="125"/>
      <c r="W175" s="125"/>
      <c r="X175" s="232"/>
      <c r="Y175" s="1"/>
      <c r="Z175" s="1"/>
      <c r="AA175" s="1"/>
      <c r="AB175" s="1"/>
      <c r="AC175" s="1"/>
      <c r="AD175" s="1"/>
      <c r="AE175" s="153"/>
      <c r="AF175" s="1"/>
      <c r="AG175" s="1"/>
      <c r="AH175" s="1"/>
      <c r="AI175" s="1"/>
      <c r="AJ175" s="1"/>
      <c r="AK175" s="17"/>
      <c r="AL175" s="1"/>
      <c r="AM175" s="1"/>
      <c r="AN175" s="1"/>
      <c r="AO175" s="1"/>
      <c r="AQ175" s="1"/>
    </row>
    <row r="176" spans="2:43" ht="15" x14ac:dyDescent="0.25">
      <c r="B176" s="293">
        <v>4</v>
      </c>
      <c r="C176" s="92">
        <v>2</v>
      </c>
      <c r="D176" s="92" t="s">
        <v>27</v>
      </c>
      <c r="E176" s="88">
        <v>2.5</v>
      </c>
      <c r="F176" s="88">
        <v>1.5</v>
      </c>
      <c r="G176" s="95"/>
      <c r="H176" s="95">
        <v>40</v>
      </c>
      <c r="I176" s="412">
        <v>19</v>
      </c>
      <c r="J176" s="244">
        <v>0</v>
      </c>
      <c r="K176" s="266">
        <v>1</v>
      </c>
      <c r="L176" s="266">
        <v>2</v>
      </c>
      <c r="M176" s="386">
        <v>40</v>
      </c>
      <c r="N176" s="386">
        <v>1</v>
      </c>
      <c r="O176" s="386">
        <v>2</v>
      </c>
      <c r="P176" s="412">
        <v>40</v>
      </c>
      <c r="Q176" s="412">
        <v>1</v>
      </c>
      <c r="R176" s="96">
        <v>1</v>
      </c>
      <c r="S176" s="96">
        <v>2</v>
      </c>
      <c r="T176" s="80" t="s">
        <v>153</v>
      </c>
      <c r="U176" s="80"/>
      <c r="V176" s="96">
        <v>1</v>
      </c>
      <c r="W176" s="97">
        <v>2</v>
      </c>
      <c r="X176" s="232"/>
      <c r="Y176" s="1"/>
      <c r="Z176" s="1"/>
      <c r="AA176" s="1"/>
      <c r="AB176" s="1"/>
      <c r="AC176" s="1"/>
      <c r="AD176" s="1"/>
      <c r="AE176" s="153"/>
      <c r="AF176" s="1"/>
      <c r="AG176" s="1"/>
      <c r="AH176" s="1"/>
      <c r="AI176" s="1"/>
      <c r="AJ176" s="1"/>
      <c r="AK176" s="17"/>
      <c r="AL176" s="1"/>
      <c r="AM176" s="1"/>
      <c r="AN176" s="1"/>
      <c r="AO176" s="1"/>
      <c r="AQ176" s="1"/>
    </row>
    <row r="177" spans="2:43" ht="15" x14ac:dyDescent="0.25">
      <c r="B177" s="293"/>
      <c r="C177" s="91"/>
      <c r="D177" s="91" t="s">
        <v>199</v>
      </c>
      <c r="E177" s="204">
        <v>3</v>
      </c>
      <c r="F177" s="204">
        <v>1</v>
      </c>
      <c r="G177" s="95"/>
      <c r="H177" s="95">
        <v>40</v>
      </c>
      <c r="I177" s="412">
        <v>29</v>
      </c>
      <c r="J177" s="244">
        <v>10</v>
      </c>
      <c r="K177" s="277">
        <v>1</v>
      </c>
      <c r="L177" s="266">
        <v>2</v>
      </c>
      <c r="M177" s="386">
        <v>40</v>
      </c>
      <c r="N177" s="386">
        <v>1</v>
      </c>
      <c r="O177" s="386">
        <v>2</v>
      </c>
      <c r="P177" s="412">
        <v>42</v>
      </c>
      <c r="Q177" s="412">
        <v>13</v>
      </c>
      <c r="R177" s="96">
        <v>1</v>
      </c>
      <c r="S177" s="96" t="s">
        <v>282</v>
      </c>
      <c r="T177" s="80" t="s">
        <v>153</v>
      </c>
      <c r="U177" s="95"/>
      <c r="V177" s="96">
        <v>1</v>
      </c>
      <c r="W177" s="97">
        <v>2</v>
      </c>
      <c r="X177" s="232"/>
      <c r="Y177" s="1"/>
      <c r="Z177" s="1"/>
      <c r="AA177" s="1"/>
      <c r="AB177" s="1"/>
      <c r="AC177" s="1"/>
      <c r="AD177" s="1"/>
      <c r="AE177" s="153"/>
      <c r="AF177" s="1"/>
      <c r="AG177" s="1"/>
      <c r="AH177" s="1"/>
      <c r="AI177" s="1"/>
      <c r="AJ177" s="1"/>
      <c r="AK177" s="17"/>
      <c r="AL177" s="1"/>
      <c r="AM177" s="1"/>
      <c r="AN177" s="1"/>
      <c r="AO177" s="1"/>
      <c r="AQ177" s="1"/>
    </row>
    <row r="178" spans="2:43" ht="15" x14ac:dyDescent="0.25">
      <c r="B178" s="293"/>
      <c r="C178" s="91"/>
      <c r="D178" s="91" t="s">
        <v>200</v>
      </c>
      <c r="E178" s="204">
        <v>3</v>
      </c>
      <c r="F178" s="204">
        <v>1</v>
      </c>
      <c r="G178" s="95"/>
      <c r="H178" s="95">
        <v>40</v>
      </c>
      <c r="I178" s="412">
        <v>22</v>
      </c>
      <c r="J178" s="244">
        <v>4</v>
      </c>
      <c r="K178" s="277">
        <v>1</v>
      </c>
      <c r="L178" s="266">
        <v>2</v>
      </c>
      <c r="M178" s="386">
        <v>40</v>
      </c>
      <c r="N178" s="386">
        <v>1</v>
      </c>
      <c r="O178" s="386">
        <v>2</v>
      </c>
      <c r="P178" s="412">
        <v>38</v>
      </c>
      <c r="Q178" s="412">
        <v>3</v>
      </c>
      <c r="R178" s="96">
        <v>1</v>
      </c>
      <c r="S178" s="96">
        <v>2</v>
      </c>
      <c r="T178" s="80" t="s">
        <v>153</v>
      </c>
      <c r="U178" s="95"/>
      <c r="V178" s="96">
        <v>1</v>
      </c>
      <c r="W178" s="97">
        <v>2</v>
      </c>
      <c r="X178" s="232"/>
      <c r="Y178" s="1"/>
      <c r="Z178" s="1"/>
      <c r="AA178" s="1"/>
      <c r="AB178" s="1"/>
      <c r="AC178" s="1"/>
      <c r="AD178" s="1"/>
      <c r="AE178" s="153"/>
      <c r="AF178" s="1"/>
      <c r="AG178" s="1"/>
      <c r="AH178" s="1"/>
      <c r="AI178" s="1"/>
      <c r="AJ178" s="1"/>
      <c r="AK178" s="17"/>
      <c r="AL178" s="1"/>
      <c r="AM178" s="1"/>
      <c r="AN178" s="1"/>
      <c r="AO178" s="1"/>
      <c r="AQ178" s="1"/>
    </row>
    <row r="179" spans="2:43" ht="15" x14ac:dyDescent="0.25">
      <c r="B179" s="293"/>
      <c r="C179" s="91"/>
      <c r="D179" s="91" t="s">
        <v>201</v>
      </c>
      <c r="E179" s="204">
        <v>2</v>
      </c>
      <c r="F179" s="204">
        <v>2</v>
      </c>
      <c r="G179" s="95"/>
      <c r="H179" s="95">
        <v>40</v>
      </c>
      <c r="I179" s="412">
        <v>15</v>
      </c>
      <c r="J179" s="244">
        <v>3</v>
      </c>
      <c r="K179" s="277">
        <v>1</v>
      </c>
      <c r="L179" s="266">
        <v>2</v>
      </c>
      <c r="M179" s="386">
        <v>20</v>
      </c>
      <c r="N179" s="386">
        <v>1</v>
      </c>
      <c r="O179" s="386">
        <v>1</v>
      </c>
      <c r="P179" s="412">
        <v>21</v>
      </c>
      <c r="Q179" s="412">
        <v>4</v>
      </c>
      <c r="R179" s="96">
        <v>1</v>
      </c>
      <c r="S179" s="481">
        <v>2</v>
      </c>
      <c r="T179" s="80" t="s">
        <v>153</v>
      </c>
      <c r="U179" s="95"/>
      <c r="V179" s="96">
        <v>1</v>
      </c>
      <c r="W179" s="97">
        <v>1</v>
      </c>
      <c r="X179" s="232"/>
      <c r="Y179" s="1"/>
      <c r="Z179" s="1"/>
      <c r="AA179" s="1"/>
      <c r="AB179" s="1"/>
      <c r="AC179" s="1"/>
      <c r="AD179" s="1"/>
      <c r="AE179" s="153"/>
      <c r="AF179" s="1"/>
      <c r="AG179" s="1"/>
      <c r="AH179" s="1"/>
      <c r="AI179" s="1"/>
      <c r="AJ179" s="1"/>
      <c r="AK179" s="17"/>
      <c r="AL179" s="1"/>
      <c r="AM179" s="1"/>
      <c r="AN179" s="1"/>
      <c r="AO179" s="1"/>
      <c r="AQ179" s="1"/>
    </row>
    <row r="180" spans="2:43" ht="15" x14ac:dyDescent="0.25">
      <c r="B180" s="293"/>
      <c r="C180" s="91"/>
      <c r="D180" s="91" t="s">
        <v>202</v>
      </c>
      <c r="E180" s="204">
        <v>2</v>
      </c>
      <c r="F180" s="204">
        <v>2</v>
      </c>
      <c r="G180" s="95"/>
      <c r="H180" s="95">
        <v>40</v>
      </c>
      <c r="I180" s="412">
        <v>22</v>
      </c>
      <c r="J180" s="244">
        <v>3</v>
      </c>
      <c r="K180" s="266">
        <v>1</v>
      </c>
      <c r="L180" s="266">
        <v>2</v>
      </c>
      <c r="M180" s="386">
        <v>40</v>
      </c>
      <c r="N180" s="386">
        <v>1</v>
      </c>
      <c r="O180" s="386">
        <v>2</v>
      </c>
      <c r="P180" s="412">
        <v>15</v>
      </c>
      <c r="Q180" s="412">
        <v>3</v>
      </c>
      <c r="R180" s="96">
        <v>1</v>
      </c>
      <c r="S180" s="469">
        <v>1</v>
      </c>
      <c r="T180" s="80" t="s">
        <v>153</v>
      </c>
      <c r="U180" s="95"/>
      <c r="V180" s="96">
        <v>1</v>
      </c>
      <c r="W180" s="97">
        <v>2</v>
      </c>
      <c r="X180" s="232"/>
      <c r="Y180" s="1"/>
      <c r="Z180" s="1"/>
      <c r="AA180" s="1"/>
      <c r="AB180" s="1"/>
      <c r="AC180" s="1"/>
      <c r="AD180" s="1"/>
      <c r="AE180" s="153"/>
      <c r="AF180" s="1"/>
      <c r="AG180" s="1"/>
      <c r="AH180" s="1"/>
      <c r="AI180" s="1"/>
      <c r="AJ180" s="1"/>
      <c r="AK180" s="17"/>
      <c r="AL180" s="1"/>
      <c r="AM180" s="1"/>
      <c r="AN180" s="1"/>
      <c r="AO180" s="1"/>
      <c r="AQ180" s="1"/>
    </row>
    <row r="181" spans="2:43" ht="14.25" x14ac:dyDescent="0.2">
      <c r="B181" s="290"/>
      <c r="C181" s="52"/>
      <c r="D181" s="53"/>
      <c r="E181" s="196"/>
      <c r="F181" s="196"/>
      <c r="G181" s="95"/>
      <c r="H181" s="124"/>
      <c r="I181" s="428"/>
      <c r="J181" s="255"/>
      <c r="K181" s="278"/>
      <c r="L181" s="278"/>
      <c r="M181" s="398"/>
      <c r="N181" s="398"/>
      <c r="O181" s="398"/>
      <c r="P181" s="443"/>
      <c r="Q181" s="443"/>
      <c r="R181" s="458"/>
      <c r="S181" s="458"/>
      <c r="T181" s="306"/>
      <c r="U181" s="306"/>
      <c r="V181" s="125"/>
      <c r="W181" s="125"/>
      <c r="X181" s="232"/>
      <c r="Y181" s="1"/>
      <c r="Z181" s="1"/>
      <c r="AA181" s="1"/>
      <c r="AB181" s="1"/>
      <c r="AC181" s="1"/>
      <c r="AD181" s="1"/>
      <c r="AE181" s="153"/>
      <c r="AF181" s="1"/>
      <c r="AG181" s="1"/>
      <c r="AH181" s="1"/>
      <c r="AI181" s="1"/>
      <c r="AJ181" s="1"/>
      <c r="AK181" s="17"/>
      <c r="AL181" s="1"/>
      <c r="AM181" s="1"/>
      <c r="AN181" s="1"/>
      <c r="AO181" s="1"/>
      <c r="AQ181" s="1"/>
    </row>
    <row r="182" spans="2:43" ht="15" x14ac:dyDescent="0.25">
      <c r="B182" s="289">
        <v>5</v>
      </c>
      <c r="C182" s="46">
        <v>1</v>
      </c>
      <c r="D182" s="46" t="s">
        <v>203</v>
      </c>
      <c r="E182" s="76">
        <v>2</v>
      </c>
      <c r="F182" s="76">
        <v>2</v>
      </c>
      <c r="G182" s="95"/>
      <c r="H182" s="87">
        <v>40</v>
      </c>
      <c r="I182" s="412">
        <v>15</v>
      </c>
      <c r="J182" s="244">
        <v>4</v>
      </c>
      <c r="K182" s="266">
        <v>1</v>
      </c>
      <c r="L182" s="266">
        <v>2</v>
      </c>
      <c r="M182" s="386">
        <v>20</v>
      </c>
      <c r="N182" s="386">
        <v>1</v>
      </c>
      <c r="O182" s="386">
        <v>1</v>
      </c>
      <c r="P182" s="80">
        <v>14</v>
      </c>
      <c r="Q182" s="80">
        <v>3</v>
      </c>
      <c r="R182" s="96">
        <v>1</v>
      </c>
      <c r="S182" s="96">
        <v>1</v>
      </c>
      <c r="T182" s="68" t="s">
        <v>154</v>
      </c>
      <c r="U182" s="68"/>
      <c r="V182" s="89">
        <v>1</v>
      </c>
      <c r="W182" s="90">
        <v>1</v>
      </c>
      <c r="X182" s="214"/>
      <c r="Y182" s="1"/>
      <c r="Z182" s="1"/>
      <c r="AA182" s="1"/>
      <c r="AB182" s="1"/>
      <c r="AC182" s="1"/>
      <c r="AD182" s="1"/>
      <c r="AE182" s="153"/>
      <c r="AF182" s="1"/>
      <c r="AG182" s="1"/>
      <c r="AH182" s="1"/>
      <c r="AI182" s="1"/>
      <c r="AJ182" s="1"/>
      <c r="AK182" s="17"/>
      <c r="AL182" s="1"/>
      <c r="AM182" s="1"/>
      <c r="AN182" s="1"/>
      <c r="AO182" s="1"/>
      <c r="AQ182" s="1"/>
    </row>
    <row r="183" spans="2:43" ht="15" x14ac:dyDescent="0.25">
      <c r="B183" s="289"/>
      <c r="C183" s="46"/>
      <c r="D183" s="46" t="s">
        <v>205</v>
      </c>
      <c r="E183" s="98">
        <v>3</v>
      </c>
      <c r="F183" s="98">
        <v>1</v>
      </c>
      <c r="G183" s="95"/>
      <c r="H183" s="87">
        <v>40</v>
      </c>
      <c r="I183" s="412">
        <v>15</v>
      </c>
      <c r="J183" s="244">
        <v>1</v>
      </c>
      <c r="K183" s="277">
        <v>1</v>
      </c>
      <c r="L183" s="266">
        <v>2</v>
      </c>
      <c r="M183" s="386">
        <v>20</v>
      </c>
      <c r="N183" s="386">
        <v>1</v>
      </c>
      <c r="O183" s="386">
        <v>1</v>
      </c>
      <c r="P183" s="80">
        <v>11</v>
      </c>
      <c r="Q183" s="80">
        <v>0</v>
      </c>
      <c r="R183" s="96">
        <v>1</v>
      </c>
      <c r="S183" s="96">
        <v>1</v>
      </c>
      <c r="T183" s="68" t="s">
        <v>154</v>
      </c>
      <c r="U183" s="68"/>
      <c r="V183" s="89">
        <v>1</v>
      </c>
      <c r="W183" s="90">
        <v>1</v>
      </c>
      <c r="X183" s="232"/>
      <c r="Y183" s="1"/>
      <c r="Z183" s="1"/>
      <c r="AA183" s="1"/>
      <c r="AB183" s="1"/>
      <c r="AC183" s="1"/>
      <c r="AD183" s="1"/>
      <c r="AE183" s="153"/>
      <c r="AF183" s="1"/>
      <c r="AG183" s="1"/>
      <c r="AH183" s="1"/>
      <c r="AI183" s="1"/>
      <c r="AJ183" s="1"/>
      <c r="AK183" s="17"/>
      <c r="AL183" s="1"/>
      <c r="AM183" s="1"/>
      <c r="AN183" s="1"/>
      <c r="AO183" s="1"/>
      <c r="AQ183" s="1"/>
    </row>
    <row r="184" spans="2:43" ht="15" x14ac:dyDescent="0.25">
      <c r="B184" s="289"/>
      <c r="C184" s="46"/>
      <c r="D184" s="46" t="s">
        <v>204</v>
      </c>
      <c r="E184" s="98">
        <v>3</v>
      </c>
      <c r="F184" s="98">
        <v>1</v>
      </c>
      <c r="G184" s="95"/>
      <c r="H184" s="87">
        <v>40</v>
      </c>
      <c r="I184" s="412">
        <v>19</v>
      </c>
      <c r="J184" s="244">
        <v>7</v>
      </c>
      <c r="K184" s="277">
        <v>1</v>
      </c>
      <c r="L184" s="266">
        <v>1</v>
      </c>
      <c r="M184" s="386">
        <v>20</v>
      </c>
      <c r="N184" s="386">
        <v>1</v>
      </c>
      <c r="O184" s="386">
        <v>1</v>
      </c>
      <c r="P184" s="80">
        <v>16</v>
      </c>
      <c r="Q184" s="80">
        <v>1</v>
      </c>
      <c r="R184" s="96">
        <v>1</v>
      </c>
      <c r="S184" s="96">
        <v>1</v>
      </c>
      <c r="T184" s="68" t="s">
        <v>154</v>
      </c>
      <c r="U184" s="68"/>
      <c r="V184" s="89">
        <v>1</v>
      </c>
      <c r="W184" s="90">
        <v>1</v>
      </c>
      <c r="X184" s="232"/>
      <c r="Y184" s="1"/>
      <c r="Z184" s="1"/>
      <c r="AA184" s="1"/>
      <c r="AB184" s="1"/>
      <c r="AC184" s="1"/>
      <c r="AD184" s="1"/>
      <c r="AE184" s="153"/>
      <c r="AF184" s="1"/>
      <c r="AG184" s="1"/>
      <c r="AH184" s="1"/>
      <c r="AI184" s="1"/>
      <c r="AJ184" s="1"/>
      <c r="AK184" s="17"/>
      <c r="AL184" s="1"/>
      <c r="AM184" s="1"/>
      <c r="AN184" s="1"/>
      <c r="AO184" s="1"/>
      <c r="AQ184" s="1"/>
    </row>
    <row r="185" spans="2:43" ht="15" x14ac:dyDescent="0.25">
      <c r="B185" s="289"/>
      <c r="C185" s="46"/>
      <c r="D185" s="46" t="s">
        <v>206</v>
      </c>
      <c r="E185" s="98">
        <v>3</v>
      </c>
      <c r="F185" s="98">
        <v>1</v>
      </c>
      <c r="G185" s="95"/>
      <c r="H185" s="87">
        <v>20</v>
      </c>
      <c r="I185" s="412">
        <v>19</v>
      </c>
      <c r="J185" s="244">
        <v>1</v>
      </c>
      <c r="K185" s="277">
        <v>1</v>
      </c>
      <c r="L185" s="266">
        <v>1</v>
      </c>
      <c r="M185" s="386">
        <v>20</v>
      </c>
      <c r="N185" s="386">
        <v>1</v>
      </c>
      <c r="O185" s="386">
        <v>1</v>
      </c>
      <c r="P185" s="80">
        <v>12</v>
      </c>
      <c r="Q185" s="80">
        <v>0</v>
      </c>
      <c r="R185" s="96">
        <v>1</v>
      </c>
      <c r="S185" s="96">
        <v>1</v>
      </c>
      <c r="T185" s="68" t="s">
        <v>154</v>
      </c>
      <c r="U185" s="68"/>
      <c r="V185" s="89">
        <v>1</v>
      </c>
      <c r="W185" s="90">
        <v>1</v>
      </c>
      <c r="X185" s="232"/>
      <c r="Y185" s="1"/>
      <c r="Z185" s="1"/>
      <c r="AA185" s="1"/>
      <c r="AB185" s="1"/>
      <c r="AC185" s="1"/>
      <c r="AD185" s="1"/>
      <c r="AE185" s="153"/>
      <c r="AF185" s="1"/>
      <c r="AG185" s="1"/>
      <c r="AH185" s="1"/>
      <c r="AI185" s="1"/>
      <c r="AJ185" s="1"/>
      <c r="AK185" s="17"/>
      <c r="AL185" s="1"/>
      <c r="AM185" s="1"/>
      <c r="AN185" s="1"/>
      <c r="AO185" s="1"/>
      <c r="AQ185" s="1"/>
    </row>
    <row r="186" spans="2:43" ht="15" x14ac:dyDescent="0.25">
      <c r="B186" s="289"/>
      <c r="C186" s="46"/>
      <c r="D186" s="46" t="s">
        <v>207</v>
      </c>
      <c r="E186" s="98">
        <v>3</v>
      </c>
      <c r="F186" s="98">
        <v>1</v>
      </c>
      <c r="G186" s="95"/>
      <c r="H186" s="87">
        <v>40</v>
      </c>
      <c r="I186" s="412">
        <v>19</v>
      </c>
      <c r="J186" s="244">
        <v>2</v>
      </c>
      <c r="K186" s="266">
        <v>1</v>
      </c>
      <c r="L186" s="266">
        <v>2</v>
      </c>
      <c r="M186" s="386">
        <v>20</v>
      </c>
      <c r="N186" s="386">
        <v>1</v>
      </c>
      <c r="O186" s="386">
        <v>1</v>
      </c>
      <c r="P186" s="80">
        <v>21</v>
      </c>
      <c r="Q186" s="80">
        <v>4</v>
      </c>
      <c r="R186" s="96">
        <v>1</v>
      </c>
      <c r="S186" s="96">
        <v>1</v>
      </c>
      <c r="T186" s="68" t="s">
        <v>154</v>
      </c>
      <c r="U186" s="68"/>
      <c r="V186" s="89">
        <v>1</v>
      </c>
      <c r="W186" s="90">
        <v>1</v>
      </c>
      <c r="X186" s="232"/>
      <c r="Y186" s="1"/>
      <c r="Z186" s="1"/>
      <c r="AA186" s="1"/>
      <c r="AB186" s="1"/>
      <c r="AC186" s="1"/>
      <c r="AD186" s="1"/>
      <c r="AE186" s="153"/>
      <c r="AF186" s="1"/>
      <c r="AG186" s="1"/>
      <c r="AH186" s="1"/>
      <c r="AI186" s="1"/>
      <c r="AJ186" s="1"/>
      <c r="AK186" s="17"/>
      <c r="AL186" s="1"/>
      <c r="AM186" s="1"/>
      <c r="AN186" s="1"/>
      <c r="AO186" s="1"/>
      <c r="AQ186" s="1"/>
    </row>
    <row r="187" spans="2:43" ht="14.25" x14ac:dyDescent="0.2">
      <c r="B187" s="290"/>
      <c r="C187" s="52"/>
      <c r="D187" s="53"/>
      <c r="E187" s="196"/>
      <c r="F187" s="196"/>
      <c r="G187" s="95"/>
      <c r="H187" s="124"/>
      <c r="I187" s="428"/>
      <c r="J187" s="255"/>
      <c r="K187" s="278"/>
      <c r="L187" s="278"/>
      <c r="M187" s="398"/>
      <c r="N187" s="398"/>
      <c r="O187" s="398"/>
      <c r="P187" s="443"/>
      <c r="Q187" s="443"/>
      <c r="R187" s="458"/>
      <c r="S187" s="458"/>
      <c r="T187" s="306"/>
      <c r="U187" s="306"/>
      <c r="V187" s="125"/>
      <c r="W187" s="125"/>
      <c r="X187" s="232"/>
      <c r="Y187" s="1"/>
      <c r="Z187" s="1"/>
      <c r="AA187" s="1"/>
      <c r="AB187" s="1"/>
      <c r="AC187" s="1"/>
      <c r="AD187" s="1"/>
      <c r="AE187" s="153"/>
      <c r="AF187" s="1"/>
      <c r="AG187" s="1"/>
      <c r="AH187" s="1"/>
      <c r="AI187" s="1"/>
      <c r="AJ187" s="1"/>
      <c r="AK187" s="17"/>
      <c r="AL187" s="1"/>
      <c r="AM187" s="1"/>
      <c r="AN187" s="1"/>
      <c r="AO187" s="1"/>
      <c r="AQ187" s="1"/>
    </row>
    <row r="188" spans="2:43" ht="15" x14ac:dyDescent="0.25">
      <c r="B188" s="292">
        <v>6</v>
      </c>
      <c r="C188" s="61">
        <v>2</v>
      </c>
      <c r="D188" s="56" t="s">
        <v>208</v>
      </c>
      <c r="E188" s="76">
        <v>3</v>
      </c>
      <c r="F188" s="76">
        <v>1</v>
      </c>
      <c r="G188" s="87"/>
      <c r="H188" s="95">
        <v>30</v>
      </c>
      <c r="I188" s="412">
        <v>10</v>
      </c>
      <c r="J188" s="244">
        <v>3</v>
      </c>
      <c r="K188" s="266">
        <v>1</v>
      </c>
      <c r="L188" s="266">
        <v>2</v>
      </c>
      <c r="M188" s="386">
        <v>20</v>
      </c>
      <c r="N188" s="386">
        <v>1</v>
      </c>
      <c r="O188" s="386">
        <v>1</v>
      </c>
      <c r="P188" s="412">
        <v>14</v>
      </c>
      <c r="Q188" s="412">
        <v>3</v>
      </c>
      <c r="R188" s="96">
        <v>1</v>
      </c>
      <c r="S188" s="96">
        <v>1</v>
      </c>
      <c r="T188" s="80" t="s">
        <v>155</v>
      </c>
      <c r="U188" s="80"/>
      <c r="V188" s="96">
        <v>1</v>
      </c>
      <c r="W188" s="97">
        <v>1</v>
      </c>
      <c r="X188" s="232"/>
      <c r="Y188" s="1"/>
      <c r="Z188" s="1"/>
      <c r="AA188" s="1"/>
      <c r="AB188" s="1"/>
      <c r="AC188" s="1"/>
      <c r="AD188" s="1"/>
      <c r="AE188" s="153"/>
      <c r="AF188" s="1"/>
      <c r="AG188" s="1"/>
      <c r="AH188" s="1"/>
      <c r="AI188" s="1"/>
      <c r="AJ188" s="1"/>
      <c r="AK188" s="17"/>
      <c r="AL188" s="1"/>
      <c r="AM188" s="1"/>
      <c r="AN188" s="1"/>
      <c r="AO188" s="1"/>
      <c r="AQ188" s="1"/>
    </row>
    <row r="189" spans="2:43" ht="15" x14ac:dyDescent="0.25">
      <c r="B189" s="292"/>
      <c r="C189" s="61"/>
      <c r="D189" s="56" t="s">
        <v>209</v>
      </c>
      <c r="E189" s="76">
        <v>4</v>
      </c>
      <c r="F189" s="76">
        <v>0</v>
      </c>
      <c r="G189" s="87"/>
      <c r="H189" s="95">
        <v>30</v>
      </c>
      <c r="I189" s="412">
        <v>10</v>
      </c>
      <c r="J189" s="244">
        <v>0</v>
      </c>
      <c r="K189" s="277">
        <v>1</v>
      </c>
      <c r="L189" s="266">
        <v>1</v>
      </c>
      <c r="M189" s="386">
        <v>20</v>
      </c>
      <c r="N189" s="386">
        <v>1</v>
      </c>
      <c r="O189" s="386">
        <v>1</v>
      </c>
      <c r="P189" s="412">
        <v>14</v>
      </c>
      <c r="Q189" s="412">
        <v>1</v>
      </c>
      <c r="R189" s="96">
        <v>1</v>
      </c>
      <c r="S189" s="96">
        <v>1</v>
      </c>
      <c r="T189" s="80" t="s">
        <v>155</v>
      </c>
      <c r="U189" s="80"/>
      <c r="V189" s="96">
        <v>1</v>
      </c>
      <c r="W189" s="97">
        <v>1</v>
      </c>
      <c r="X189" s="232"/>
      <c r="Y189" s="1"/>
      <c r="Z189" s="1"/>
      <c r="AA189" s="1"/>
      <c r="AB189" s="1"/>
      <c r="AC189" s="1"/>
      <c r="AD189" s="1"/>
      <c r="AE189" s="153"/>
      <c r="AF189" s="1"/>
      <c r="AG189" s="1"/>
      <c r="AH189" s="1"/>
      <c r="AI189" s="1"/>
      <c r="AJ189" s="1"/>
      <c r="AK189" s="17"/>
      <c r="AL189" s="1"/>
      <c r="AM189" s="1"/>
      <c r="AN189" s="1"/>
      <c r="AO189" s="1"/>
      <c r="AQ189" s="1"/>
    </row>
    <row r="190" spans="2:43" ht="15" x14ac:dyDescent="0.25">
      <c r="B190" s="292"/>
      <c r="C190" s="61"/>
      <c r="D190" s="56" t="s">
        <v>92</v>
      </c>
      <c r="E190" s="76">
        <v>0</v>
      </c>
      <c r="F190" s="76">
        <v>4</v>
      </c>
      <c r="G190" s="87">
        <v>16</v>
      </c>
      <c r="H190" s="95">
        <v>30</v>
      </c>
      <c r="I190" s="412">
        <v>19</v>
      </c>
      <c r="J190" s="244">
        <v>5</v>
      </c>
      <c r="K190" s="277">
        <v>1</v>
      </c>
      <c r="L190" s="266">
        <v>2</v>
      </c>
      <c r="M190" s="386">
        <v>32</v>
      </c>
      <c r="N190" s="386">
        <v>1</v>
      </c>
      <c r="O190" s="386">
        <v>2</v>
      </c>
      <c r="P190" s="412">
        <v>20</v>
      </c>
      <c r="Q190" s="412">
        <v>9</v>
      </c>
      <c r="R190" s="96">
        <v>1</v>
      </c>
      <c r="S190" s="96">
        <v>2</v>
      </c>
      <c r="T190" s="80" t="s">
        <v>155</v>
      </c>
      <c r="U190" s="80"/>
      <c r="V190" s="96">
        <v>1</v>
      </c>
      <c r="W190" s="97">
        <v>2</v>
      </c>
      <c r="X190" s="371"/>
      <c r="Y190" s="1"/>
      <c r="Z190" s="1"/>
      <c r="AA190" s="1"/>
      <c r="AB190" s="1"/>
      <c r="AC190" s="1"/>
      <c r="AD190" s="1"/>
      <c r="AE190" s="153"/>
      <c r="AF190" s="1"/>
      <c r="AG190" s="1"/>
      <c r="AH190" s="1"/>
      <c r="AI190" s="1"/>
      <c r="AJ190" s="1"/>
      <c r="AK190" s="17"/>
      <c r="AL190" s="1"/>
      <c r="AM190" s="1"/>
      <c r="AN190" s="1"/>
      <c r="AO190" s="1"/>
      <c r="AQ190" s="1"/>
    </row>
    <row r="191" spans="2:43" ht="15" x14ac:dyDescent="0.25">
      <c r="B191" s="292"/>
      <c r="C191" s="61"/>
      <c r="D191" s="56" t="s">
        <v>210</v>
      </c>
      <c r="E191" s="76">
        <v>3</v>
      </c>
      <c r="F191" s="76">
        <v>1</v>
      </c>
      <c r="G191" s="87"/>
      <c r="H191" s="95">
        <v>20</v>
      </c>
      <c r="I191" s="412">
        <v>16</v>
      </c>
      <c r="J191" s="244">
        <v>0</v>
      </c>
      <c r="K191" s="277">
        <v>1</v>
      </c>
      <c r="L191" s="266">
        <v>1</v>
      </c>
      <c r="M191" s="386">
        <v>20</v>
      </c>
      <c r="N191" s="386">
        <v>1</v>
      </c>
      <c r="O191" s="386">
        <v>1</v>
      </c>
      <c r="P191" s="412">
        <v>8</v>
      </c>
      <c r="Q191" s="412">
        <v>0</v>
      </c>
      <c r="R191" s="96">
        <v>1</v>
      </c>
      <c r="S191" s="341">
        <v>1</v>
      </c>
      <c r="T191" s="80" t="s">
        <v>155</v>
      </c>
      <c r="U191" s="80"/>
      <c r="V191" s="96">
        <v>1</v>
      </c>
      <c r="W191" s="97">
        <v>1</v>
      </c>
      <c r="X191" s="232"/>
      <c r="Y191" s="1"/>
      <c r="Z191" s="1"/>
      <c r="AA191" s="1"/>
      <c r="AB191" s="1"/>
      <c r="AC191" s="1"/>
      <c r="AD191" s="1"/>
      <c r="AE191" s="153"/>
      <c r="AF191" s="1"/>
      <c r="AG191" s="1"/>
      <c r="AH191" s="1"/>
      <c r="AI191" s="1"/>
      <c r="AJ191" s="1"/>
      <c r="AK191" s="17"/>
      <c r="AL191" s="1"/>
      <c r="AM191" s="1"/>
      <c r="AN191" s="1"/>
      <c r="AO191" s="1"/>
      <c r="AQ191" s="1"/>
    </row>
    <row r="192" spans="2:43" ht="15" x14ac:dyDescent="0.25">
      <c r="B192" s="292"/>
      <c r="C192" s="61"/>
      <c r="D192" s="56" t="s">
        <v>211</v>
      </c>
      <c r="E192" s="76">
        <v>2</v>
      </c>
      <c r="F192" s="76">
        <v>2</v>
      </c>
      <c r="G192" s="95"/>
      <c r="H192" s="95">
        <v>30</v>
      </c>
      <c r="I192" s="412">
        <v>10</v>
      </c>
      <c r="J192" s="244">
        <v>0</v>
      </c>
      <c r="K192" s="266">
        <v>1</v>
      </c>
      <c r="L192" s="266">
        <v>2</v>
      </c>
      <c r="M192" s="386">
        <v>20</v>
      </c>
      <c r="N192" s="386">
        <v>1</v>
      </c>
      <c r="O192" s="386">
        <v>1</v>
      </c>
      <c r="P192" s="412">
        <v>16</v>
      </c>
      <c r="Q192" s="412">
        <v>0</v>
      </c>
      <c r="R192" s="96">
        <v>1</v>
      </c>
      <c r="S192" s="96">
        <v>1</v>
      </c>
      <c r="T192" s="80" t="s">
        <v>155</v>
      </c>
      <c r="U192" s="80"/>
      <c r="V192" s="96">
        <v>1</v>
      </c>
      <c r="W192" s="97">
        <v>1</v>
      </c>
      <c r="X192" s="232"/>
      <c r="Y192" s="1"/>
      <c r="Z192" s="1"/>
      <c r="AA192" s="1"/>
      <c r="AB192" s="1"/>
      <c r="AC192" s="1"/>
      <c r="AD192" s="1"/>
      <c r="AE192" s="153"/>
      <c r="AF192" s="1"/>
      <c r="AG192" s="1"/>
      <c r="AH192" s="1"/>
      <c r="AI192" s="1"/>
      <c r="AJ192" s="1"/>
      <c r="AK192" s="17"/>
      <c r="AL192" s="1"/>
      <c r="AM192" s="1"/>
      <c r="AN192" s="1"/>
      <c r="AO192" s="1"/>
      <c r="AQ192" s="1"/>
    </row>
    <row r="193" spans="2:44" ht="14.25" x14ac:dyDescent="0.2">
      <c r="B193" s="296"/>
      <c r="C193" s="30"/>
      <c r="D193" s="35"/>
      <c r="E193" s="198"/>
      <c r="F193" s="198"/>
      <c r="G193" s="95"/>
      <c r="H193" s="126"/>
      <c r="I193" s="429"/>
      <c r="J193" s="256"/>
      <c r="K193" s="279"/>
      <c r="L193" s="279"/>
      <c r="M193" s="399"/>
      <c r="N193" s="399"/>
      <c r="O193" s="399"/>
      <c r="P193" s="444"/>
      <c r="Q193" s="444"/>
      <c r="R193" s="459"/>
      <c r="S193" s="459"/>
      <c r="T193" s="307"/>
      <c r="U193" s="307"/>
      <c r="V193" s="127"/>
      <c r="W193" s="127"/>
      <c r="X193" s="232"/>
      <c r="Y193" s="1"/>
      <c r="Z193" s="1"/>
      <c r="AA193" s="1"/>
      <c r="AB193" s="1"/>
      <c r="AC193" s="1"/>
      <c r="AD193" s="1"/>
      <c r="AE193" s="153"/>
      <c r="AF193" s="1"/>
      <c r="AG193" s="1"/>
      <c r="AH193" s="1"/>
      <c r="AI193" s="1"/>
      <c r="AJ193" s="1"/>
      <c r="AK193" s="17"/>
      <c r="AL193" s="1"/>
      <c r="AM193" s="1"/>
      <c r="AN193" s="1"/>
      <c r="AO193" s="1"/>
      <c r="AQ193" s="1"/>
    </row>
    <row r="194" spans="2:44" ht="15" x14ac:dyDescent="0.25">
      <c r="B194" s="289">
        <v>7</v>
      </c>
      <c r="C194" s="46">
        <v>1</v>
      </c>
      <c r="D194" s="46" t="s">
        <v>212</v>
      </c>
      <c r="E194" s="98">
        <v>2</v>
      </c>
      <c r="F194" s="98">
        <v>2</v>
      </c>
      <c r="G194" s="95"/>
      <c r="H194" s="87">
        <v>20</v>
      </c>
      <c r="I194" s="412">
        <v>14</v>
      </c>
      <c r="J194" s="244">
        <v>3</v>
      </c>
      <c r="K194" s="266">
        <v>1</v>
      </c>
      <c r="L194" s="266">
        <v>1</v>
      </c>
      <c r="M194" s="386">
        <v>20</v>
      </c>
      <c r="N194" s="386">
        <v>1</v>
      </c>
      <c r="O194" s="386">
        <v>1</v>
      </c>
      <c r="P194" s="80">
        <v>5</v>
      </c>
      <c r="Q194" s="80">
        <v>0</v>
      </c>
      <c r="R194" s="96">
        <v>1</v>
      </c>
      <c r="S194" s="96">
        <v>1</v>
      </c>
      <c r="T194" s="68" t="s">
        <v>156</v>
      </c>
      <c r="U194" s="68"/>
      <c r="V194" s="89">
        <v>1</v>
      </c>
      <c r="W194" s="90">
        <v>1</v>
      </c>
      <c r="X194" s="232"/>
      <c r="Y194" s="1"/>
      <c r="Z194" s="1"/>
      <c r="AA194" s="1"/>
      <c r="AB194" s="1"/>
      <c r="AC194" s="1"/>
      <c r="AD194" s="1"/>
      <c r="AE194" s="153"/>
      <c r="AF194" s="1"/>
      <c r="AG194" s="1"/>
      <c r="AH194" s="1"/>
      <c r="AI194" s="1"/>
      <c r="AJ194" s="1"/>
      <c r="AK194" s="17"/>
      <c r="AL194" s="1"/>
      <c r="AM194" s="1"/>
      <c r="AN194" s="1"/>
      <c r="AO194" s="1"/>
      <c r="AQ194" s="1"/>
    </row>
    <row r="195" spans="2:44" ht="15" x14ac:dyDescent="0.25">
      <c r="B195" s="289"/>
      <c r="C195" s="46"/>
      <c r="D195" s="46" t="s">
        <v>214</v>
      </c>
      <c r="E195" s="98">
        <v>2</v>
      </c>
      <c r="F195" s="98">
        <v>2</v>
      </c>
      <c r="G195" s="95"/>
      <c r="H195" s="87">
        <v>20</v>
      </c>
      <c r="I195" s="412">
        <v>13</v>
      </c>
      <c r="J195" s="244">
        <v>0</v>
      </c>
      <c r="K195" s="277">
        <v>1</v>
      </c>
      <c r="L195" s="266">
        <v>1</v>
      </c>
      <c r="M195" s="386">
        <v>20</v>
      </c>
      <c r="N195" s="386">
        <v>1</v>
      </c>
      <c r="O195" s="386">
        <v>1</v>
      </c>
      <c r="P195" s="80">
        <v>9</v>
      </c>
      <c r="Q195" s="80">
        <v>0</v>
      </c>
      <c r="R195" s="96">
        <v>1</v>
      </c>
      <c r="S195" s="96">
        <v>1</v>
      </c>
      <c r="T195" s="68" t="s">
        <v>156</v>
      </c>
      <c r="U195" s="68"/>
      <c r="V195" s="89">
        <v>1</v>
      </c>
      <c r="W195" s="90">
        <v>1</v>
      </c>
      <c r="X195" s="232"/>
      <c r="Y195" s="1"/>
      <c r="Z195" s="1"/>
      <c r="AA195" s="1"/>
      <c r="AB195" s="1"/>
      <c r="AC195" s="1"/>
      <c r="AD195" s="1"/>
      <c r="AE195" s="153"/>
      <c r="AF195" s="1"/>
      <c r="AG195" s="1"/>
      <c r="AH195" s="1"/>
      <c r="AI195" s="1"/>
      <c r="AJ195" s="1"/>
      <c r="AK195" s="17"/>
      <c r="AL195" s="1"/>
      <c r="AM195" s="1"/>
      <c r="AN195" s="1"/>
      <c r="AO195" s="1"/>
      <c r="AQ195" s="1"/>
    </row>
    <row r="196" spans="2:44" ht="15" x14ac:dyDescent="0.25">
      <c r="B196" s="289"/>
      <c r="C196" s="46"/>
      <c r="D196" s="46" t="s">
        <v>215</v>
      </c>
      <c r="E196" s="98">
        <v>2</v>
      </c>
      <c r="F196" s="98">
        <v>2</v>
      </c>
      <c r="G196" s="95"/>
      <c r="H196" s="87">
        <v>20</v>
      </c>
      <c r="I196" s="412">
        <v>9</v>
      </c>
      <c r="J196" s="244">
        <v>0</v>
      </c>
      <c r="K196" s="277">
        <v>1</v>
      </c>
      <c r="L196" s="266">
        <v>1</v>
      </c>
      <c r="M196" s="386">
        <v>20</v>
      </c>
      <c r="N196" s="386">
        <v>1</v>
      </c>
      <c r="O196" s="386">
        <v>1</v>
      </c>
      <c r="P196" s="80">
        <v>7</v>
      </c>
      <c r="Q196" s="80">
        <v>1</v>
      </c>
      <c r="R196" s="96">
        <v>1</v>
      </c>
      <c r="S196" s="96">
        <v>1</v>
      </c>
      <c r="T196" s="68" t="s">
        <v>156</v>
      </c>
      <c r="U196" s="68"/>
      <c r="V196" s="89">
        <v>1</v>
      </c>
      <c r="W196" s="90">
        <v>1</v>
      </c>
      <c r="X196" s="232"/>
      <c r="Y196" s="1"/>
      <c r="Z196" s="1"/>
      <c r="AA196" s="1"/>
      <c r="AB196" s="1"/>
      <c r="AC196" s="1"/>
      <c r="AD196" s="1"/>
      <c r="AE196" s="153"/>
      <c r="AF196" s="1"/>
      <c r="AG196" s="1"/>
      <c r="AH196" s="1"/>
      <c r="AI196" s="1"/>
      <c r="AJ196" s="1"/>
      <c r="AK196" s="17"/>
      <c r="AL196" s="1"/>
      <c r="AM196" s="1"/>
      <c r="AN196" s="1"/>
      <c r="AO196" s="1"/>
      <c r="AQ196" s="1"/>
    </row>
    <row r="197" spans="2:44" ht="15" x14ac:dyDescent="0.25">
      <c r="B197" s="289"/>
      <c r="C197" s="46"/>
      <c r="D197" s="46" t="s">
        <v>217</v>
      </c>
      <c r="E197" s="98">
        <v>2</v>
      </c>
      <c r="F197" s="98">
        <v>2</v>
      </c>
      <c r="G197" s="95"/>
      <c r="H197" s="87">
        <v>20</v>
      </c>
      <c r="I197" s="412">
        <v>7</v>
      </c>
      <c r="J197" s="244">
        <v>0</v>
      </c>
      <c r="K197" s="266">
        <v>1</v>
      </c>
      <c r="L197" s="266">
        <v>1</v>
      </c>
      <c r="M197" s="386">
        <v>20</v>
      </c>
      <c r="N197" s="386">
        <v>1</v>
      </c>
      <c r="O197" s="386">
        <v>1</v>
      </c>
      <c r="P197" s="80">
        <v>6</v>
      </c>
      <c r="Q197" s="80">
        <v>0</v>
      </c>
      <c r="R197" s="96">
        <v>1</v>
      </c>
      <c r="S197" s="96">
        <v>1</v>
      </c>
      <c r="T197" s="68" t="s">
        <v>156</v>
      </c>
      <c r="U197" s="68"/>
      <c r="V197" s="89">
        <v>1</v>
      </c>
      <c r="W197" s="90">
        <v>1</v>
      </c>
      <c r="X197" s="232"/>
      <c r="Y197" s="1"/>
      <c r="Z197" s="1"/>
      <c r="AA197" s="1"/>
      <c r="AB197" s="1"/>
      <c r="AC197" s="1"/>
      <c r="AD197" s="1"/>
      <c r="AE197" s="153"/>
      <c r="AF197" s="1"/>
      <c r="AG197" s="1"/>
      <c r="AH197" s="1"/>
      <c r="AI197" s="1"/>
      <c r="AJ197" s="1"/>
      <c r="AK197" s="17"/>
      <c r="AL197" s="1"/>
      <c r="AM197" s="1"/>
      <c r="AN197" s="1"/>
      <c r="AO197" s="1"/>
      <c r="AQ197" s="1"/>
    </row>
    <row r="198" spans="2:44" s="26" customFormat="1" ht="15" x14ac:dyDescent="0.25">
      <c r="B198" s="372"/>
      <c r="C198" s="86"/>
      <c r="D198" s="86"/>
      <c r="E198" s="132"/>
      <c r="F198" s="132"/>
      <c r="G198" s="335"/>
      <c r="H198" s="185"/>
      <c r="I198" s="187"/>
      <c r="J198" s="249"/>
      <c r="K198" s="373"/>
      <c r="L198" s="271"/>
      <c r="M198" s="389"/>
      <c r="N198" s="389"/>
      <c r="O198" s="389"/>
      <c r="P198" s="335"/>
      <c r="Q198" s="335"/>
      <c r="R198" s="344"/>
      <c r="S198" s="344"/>
      <c r="T198" s="185"/>
      <c r="U198" s="185"/>
      <c r="V198" s="186"/>
      <c r="W198" s="186"/>
      <c r="X198" s="374"/>
      <c r="Y198" s="5"/>
      <c r="Z198" s="5"/>
      <c r="AA198" s="5"/>
      <c r="AB198" s="5"/>
      <c r="AC198" s="5"/>
      <c r="AD198" s="5"/>
      <c r="AE198" s="375"/>
      <c r="AF198" s="5"/>
      <c r="AG198" s="5"/>
      <c r="AH198" s="5"/>
      <c r="AI198" s="5"/>
      <c r="AJ198" s="5"/>
      <c r="AK198" s="17"/>
      <c r="AL198" s="5"/>
      <c r="AM198" s="5"/>
      <c r="AN198" s="5"/>
      <c r="AO198" s="5"/>
      <c r="AQ198" s="5"/>
    </row>
    <row r="199" spans="2:44" ht="15" x14ac:dyDescent="0.25">
      <c r="B199" s="289">
        <v>7</v>
      </c>
      <c r="C199" s="46">
        <v>2</v>
      </c>
      <c r="D199" s="46" t="s">
        <v>213</v>
      </c>
      <c r="E199" s="98">
        <v>2</v>
      </c>
      <c r="F199" s="98">
        <v>2</v>
      </c>
      <c r="G199" s="95"/>
      <c r="H199" s="95">
        <v>20</v>
      </c>
      <c r="I199" s="412">
        <v>7</v>
      </c>
      <c r="J199" s="244">
        <v>0</v>
      </c>
      <c r="K199" s="277">
        <v>1</v>
      </c>
      <c r="L199" s="266">
        <v>1</v>
      </c>
      <c r="M199" s="386">
        <v>20</v>
      </c>
      <c r="N199" s="386">
        <v>1</v>
      </c>
      <c r="O199" s="386">
        <v>1</v>
      </c>
      <c r="P199" s="412">
        <v>30</v>
      </c>
      <c r="Q199" s="412">
        <v>0</v>
      </c>
      <c r="R199" s="96">
        <v>1</v>
      </c>
      <c r="S199" s="501">
        <v>1</v>
      </c>
      <c r="T199" s="80" t="s">
        <v>156</v>
      </c>
      <c r="U199" s="68"/>
      <c r="V199" s="96">
        <v>1</v>
      </c>
      <c r="W199" s="97">
        <v>1</v>
      </c>
      <c r="X199" s="232"/>
      <c r="Y199" s="1"/>
      <c r="Z199" s="1"/>
      <c r="AA199" s="1"/>
      <c r="AB199" s="1"/>
      <c r="AC199" s="1"/>
      <c r="AD199" s="1"/>
      <c r="AE199" s="153"/>
      <c r="AF199" s="1"/>
      <c r="AG199" s="1"/>
      <c r="AH199" s="1"/>
      <c r="AI199" s="1"/>
      <c r="AJ199" s="1"/>
      <c r="AK199" s="17"/>
      <c r="AL199" s="1"/>
      <c r="AM199" s="1"/>
      <c r="AN199" s="1"/>
      <c r="AO199" s="1"/>
      <c r="AQ199" s="1"/>
    </row>
    <row r="200" spans="2:44" ht="15" x14ac:dyDescent="0.25">
      <c r="B200" s="289"/>
      <c r="C200" s="46"/>
      <c r="D200" s="46" t="s">
        <v>216</v>
      </c>
      <c r="E200" s="98">
        <v>2</v>
      </c>
      <c r="F200" s="98">
        <v>2</v>
      </c>
      <c r="G200" s="95"/>
      <c r="H200" s="95">
        <v>20</v>
      </c>
      <c r="I200" s="412">
        <v>9</v>
      </c>
      <c r="J200" s="244">
        <v>0</v>
      </c>
      <c r="K200" s="266">
        <v>1</v>
      </c>
      <c r="L200" s="266">
        <v>1</v>
      </c>
      <c r="M200" s="386">
        <v>20</v>
      </c>
      <c r="N200" s="386">
        <v>1</v>
      </c>
      <c r="O200" s="386">
        <v>1</v>
      </c>
      <c r="P200" s="412">
        <v>12</v>
      </c>
      <c r="Q200" s="412">
        <v>1</v>
      </c>
      <c r="R200" s="96">
        <v>1</v>
      </c>
      <c r="S200" s="341">
        <v>1</v>
      </c>
      <c r="T200" s="80" t="s">
        <v>156</v>
      </c>
      <c r="U200" s="68"/>
      <c r="V200" s="96">
        <v>1</v>
      </c>
      <c r="W200" s="97">
        <v>1</v>
      </c>
      <c r="X200" s="232"/>
      <c r="Y200" s="1"/>
      <c r="Z200" s="1"/>
      <c r="AA200" s="1"/>
      <c r="AB200" s="1"/>
      <c r="AC200" s="1"/>
      <c r="AD200" s="1"/>
      <c r="AE200" s="153"/>
      <c r="AF200" s="1"/>
      <c r="AG200" s="1"/>
      <c r="AH200" s="1"/>
      <c r="AI200" s="1"/>
      <c r="AJ200" s="1"/>
      <c r="AK200" s="17"/>
      <c r="AL200" s="1"/>
      <c r="AM200" s="1"/>
      <c r="AN200" s="1"/>
      <c r="AO200" s="1"/>
      <c r="AQ200" s="1"/>
    </row>
    <row r="201" spans="2:44" ht="14.25" x14ac:dyDescent="0.2">
      <c r="B201" s="302"/>
      <c r="C201" s="1"/>
      <c r="D201" s="1"/>
      <c r="E201" s="153"/>
      <c r="F201" s="153"/>
      <c r="G201" s="153"/>
      <c r="H201" s="1"/>
      <c r="I201" s="275"/>
      <c r="J201" s="252"/>
      <c r="K201" s="275"/>
      <c r="L201" s="275"/>
      <c r="M201" s="395"/>
      <c r="N201" s="395"/>
      <c r="O201" s="395"/>
      <c r="P201" s="441"/>
      <c r="Q201" s="441"/>
      <c r="R201" s="455"/>
      <c r="S201" s="455"/>
      <c r="T201" s="305"/>
      <c r="U201" s="305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53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R201" s="1"/>
    </row>
    <row r="202" spans="2:44" ht="14.25" x14ac:dyDescent="0.2">
      <c r="B202" s="302"/>
      <c r="C202" s="1"/>
      <c r="D202" s="1"/>
      <c r="E202" s="153"/>
      <c r="F202" s="153"/>
      <c r="G202" s="153"/>
      <c r="H202" s="1"/>
      <c r="I202" s="275"/>
      <c r="J202" s="252"/>
      <c r="K202" s="275"/>
      <c r="L202" s="275"/>
      <c r="M202" s="395"/>
      <c r="N202" s="395"/>
      <c r="O202" s="395"/>
      <c r="P202" s="441"/>
      <c r="Q202" s="441"/>
      <c r="R202" s="455"/>
      <c r="S202" s="455"/>
      <c r="T202" s="305"/>
      <c r="U202" s="305"/>
      <c r="V202" s="1"/>
      <c r="W202" s="1"/>
      <c r="X202" s="1"/>
      <c r="Y202" s="1"/>
      <c r="Z202" s="1"/>
      <c r="AA202" s="1"/>
      <c r="AB202" s="1"/>
      <c r="AC202" s="1"/>
      <c r="AD202" s="1"/>
      <c r="AE202" s="153"/>
      <c r="AF202" s="1"/>
      <c r="AG202" s="1"/>
      <c r="AH202" s="1"/>
      <c r="AI202" s="1"/>
      <c r="AJ202" s="1"/>
      <c r="AK202" s="17"/>
      <c r="AL202" s="1"/>
      <c r="AM202" s="1"/>
      <c r="AN202" s="1"/>
      <c r="AO202" s="1"/>
      <c r="AQ202" s="1"/>
    </row>
    <row r="203" spans="2:44" ht="24" customHeight="1" x14ac:dyDescent="0.2">
      <c r="B203" s="136" t="s">
        <v>97</v>
      </c>
      <c r="C203" s="1"/>
      <c r="D203" s="1"/>
      <c r="E203" s="153"/>
      <c r="F203" s="153"/>
      <c r="G203" s="153"/>
      <c r="H203" s="1"/>
      <c r="I203" s="275"/>
      <c r="J203" s="252"/>
      <c r="K203" s="275"/>
      <c r="L203" s="275"/>
      <c r="M203" s="395"/>
      <c r="N203" s="395"/>
      <c r="O203" s="395"/>
      <c r="P203" s="441"/>
      <c r="Q203" s="441"/>
      <c r="R203" s="455"/>
      <c r="S203" s="455"/>
      <c r="T203" s="305"/>
      <c r="U203" s="305"/>
      <c r="V203" s="1"/>
      <c r="W203" s="1"/>
      <c r="X203" s="1"/>
      <c r="Y203" s="1"/>
      <c r="Z203" s="1"/>
      <c r="AA203" s="1"/>
      <c r="AB203" s="1"/>
      <c r="AC203" s="1"/>
      <c r="AD203" s="1"/>
      <c r="AE203" s="153"/>
      <c r="AF203" s="1"/>
      <c r="AG203" s="1"/>
      <c r="AH203" s="1"/>
      <c r="AI203" s="1"/>
      <c r="AJ203" s="1"/>
      <c r="AK203" s="17"/>
      <c r="AL203" s="1"/>
      <c r="AM203" s="1"/>
      <c r="AN203" s="1"/>
      <c r="AO203" s="1"/>
      <c r="AQ203" s="1"/>
    </row>
    <row r="204" spans="2:44" ht="15" x14ac:dyDescent="0.25">
      <c r="B204" s="135"/>
      <c r="C204" s="3"/>
      <c r="D204" s="3" t="s">
        <v>251</v>
      </c>
      <c r="E204" s="7" t="s">
        <v>238</v>
      </c>
      <c r="F204" s="7" t="s">
        <v>238</v>
      </c>
      <c r="G204" s="9" t="s">
        <v>95</v>
      </c>
      <c r="H204" s="9" t="s">
        <v>17</v>
      </c>
      <c r="I204" s="418" t="s">
        <v>246</v>
      </c>
      <c r="J204" s="236"/>
      <c r="K204" s="259" t="s">
        <v>247</v>
      </c>
      <c r="L204" s="280"/>
      <c r="M204" s="378"/>
      <c r="N204" s="378" t="s">
        <v>248</v>
      </c>
      <c r="O204" s="378"/>
      <c r="P204" s="415"/>
      <c r="Q204" s="415"/>
      <c r="R204" s="523"/>
      <c r="S204" s="523"/>
      <c r="T204" s="147" t="s">
        <v>243</v>
      </c>
      <c r="U204" s="148" t="s">
        <v>243</v>
      </c>
      <c r="V204" s="7" t="s">
        <v>90</v>
      </c>
      <c r="W204" s="8"/>
      <c r="X204" s="136"/>
      <c r="Y204" s="1"/>
      <c r="Z204" s="1"/>
      <c r="AA204" s="1"/>
      <c r="AB204" s="1"/>
      <c r="AC204" s="1"/>
      <c r="AD204" s="1"/>
      <c r="AE204" s="153"/>
      <c r="AF204" s="1"/>
      <c r="AG204" s="1"/>
      <c r="AH204" s="1"/>
      <c r="AI204" s="1"/>
      <c r="AJ204" s="1"/>
      <c r="AK204" s="17"/>
      <c r="AL204" s="1"/>
      <c r="AM204" s="1"/>
      <c r="AN204" s="1"/>
      <c r="AO204" s="1"/>
      <c r="AQ204" s="1"/>
    </row>
    <row r="205" spans="2:44" ht="15.95" customHeight="1" x14ac:dyDescent="0.25">
      <c r="B205" s="287" t="s">
        <v>99</v>
      </c>
      <c r="C205" s="4" t="s">
        <v>5</v>
      </c>
      <c r="D205" s="4"/>
      <c r="E205" s="194" t="s">
        <v>239</v>
      </c>
      <c r="F205" s="194" t="s">
        <v>240</v>
      </c>
      <c r="G205" s="151" t="s">
        <v>167</v>
      </c>
      <c r="H205" s="234" t="s">
        <v>18</v>
      </c>
      <c r="I205" s="419" t="s">
        <v>250</v>
      </c>
      <c r="J205" s="237" t="s">
        <v>245</v>
      </c>
      <c r="K205" s="260" t="s">
        <v>243</v>
      </c>
      <c r="L205" s="281" t="s">
        <v>244</v>
      </c>
      <c r="M205" s="379" t="s">
        <v>242</v>
      </c>
      <c r="N205" s="379" t="s">
        <v>243</v>
      </c>
      <c r="O205" s="379" t="s">
        <v>244</v>
      </c>
      <c r="P205" s="486"/>
      <c r="Q205" s="486"/>
      <c r="R205" s="524"/>
      <c r="S205" s="524"/>
      <c r="T205" s="194" t="s">
        <v>101</v>
      </c>
      <c r="U205" s="194" t="s">
        <v>102</v>
      </c>
      <c r="V205" s="10" t="s">
        <v>9</v>
      </c>
      <c r="W205" s="11" t="s">
        <v>10</v>
      </c>
      <c r="X205" s="1"/>
      <c r="Y205" s="1"/>
      <c r="Z205" s="1"/>
      <c r="AA205" s="1"/>
      <c r="AB205" s="1"/>
      <c r="AC205" s="1"/>
      <c r="AD205" s="1"/>
      <c r="AE205" s="153"/>
      <c r="AF205" s="1"/>
      <c r="AG205" s="1"/>
      <c r="AH205" s="1"/>
      <c r="AI205" s="1"/>
      <c r="AJ205" s="1"/>
      <c r="AK205" s="17"/>
      <c r="AL205" s="1"/>
      <c r="AM205" s="1"/>
      <c r="AN205" s="1"/>
      <c r="AO205" s="1"/>
      <c r="AQ205" s="1"/>
    </row>
    <row r="206" spans="2:44" ht="15" x14ac:dyDescent="0.25">
      <c r="B206" s="288">
        <v>1</v>
      </c>
      <c r="C206" s="39">
        <v>1</v>
      </c>
      <c r="D206" s="39" t="s">
        <v>218</v>
      </c>
      <c r="E206" s="195">
        <v>2</v>
      </c>
      <c r="F206" s="195">
        <v>1</v>
      </c>
      <c r="G206" s="121"/>
      <c r="H206" s="121">
        <v>25</v>
      </c>
      <c r="I206" s="426">
        <v>13</v>
      </c>
      <c r="J206" s="253">
        <v>1</v>
      </c>
      <c r="K206" s="276">
        <v>1</v>
      </c>
      <c r="L206" s="276">
        <v>1</v>
      </c>
      <c r="M206" s="396">
        <v>20</v>
      </c>
      <c r="N206" s="396">
        <v>1</v>
      </c>
      <c r="O206" s="396">
        <v>1</v>
      </c>
      <c r="P206" s="442">
        <v>19</v>
      </c>
      <c r="Q206" s="442">
        <v>3</v>
      </c>
      <c r="R206" s="456">
        <v>1</v>
      </c>
      <c r="S206" s="456">
        <v>1</v>
      </c>
      <c r="T206" s="145"/>
      <c r="U206" s="145" t="s">
        <v>158</v>
      </c>
      <c r="V206" s="122">
        <v>1</v>
      </c>
      <c r="W206" s="123">
        <v>2</v>
      </c>
      <c r="X206" s="1"/>
      <c r="Y206" s="1"/>
      <c r="Z206" s="1"/>
      <c r="AA206" s="1"/>
      <c r="AB206" s="1"/>
      <c r="AC206" s="1"/>
      <c r="AD206" s="1"/>
      <c r="AE206" s="153"/>
      <c r="AF206" s="1"/>
      <c r="AG206" s="1"/>
      <c r="AH206" s="1"/>
      <c r="AI206" s="1"/>
      <c r="AJ206" s="1"/>
      <c r="AK206" s="17"/>
      <c r="AL206" s="1"/>
      <c r="AM206" s="1"/>
      <c r="AN206" s="1"/>
      <c r="AO206" s="1"/>
      <c r="AQ206" s="1"/>
    </row>
    <row r="207" spans="2:44" ht="15" x14ac:dyDescent="0.25">
      <c r="B207" s="301"/>
      <c r="C207" s="128"/>
      <c r="D207" s="128" t="s">
        <v>93</v>
      </c>
      <c r="E207" s="202">
        <v>1.5</v>
      </c>
      <c r="F207" s="202">
        <v>1.5</v>
      </c>
      <c r="G207" s="87">
        <v>9</v>
      </c>
      <c r="H207" s="129">
        <v>25</v>
      </c>
      <c r="I207" s="427">
        <v>10</v>
      </c>
      <c r="J207" s="254">
        <v>0</v>
      </c>
      <c r="K207" s="277">
        <v>1</v>
      </c>
      <c r="L207" s="277">
        <v>1</v>
      </c>
      <c r="M207" s="397">
        <v>20</v>
      </c>
      <c r="N207" s="397">
        <v>1</v>
      </c>
      <c r="O207" s="397">
        <v>3</v>
      </c>
      <c r="P207" s="190">
        <v>21</v>
      </c>
      <c r="Q207" s="190">
        <v>1</v>
      </c>
      <c r="R207" s="457">
        <v>1</v>
      </c>
      <c r="S207" s="468">
        <v>2</v>
      </c>
      <c r="T207" s="146"/>
      <c r="U207" s="146" t="s">
        <v>158</v>
      </c>
      <c r="V207" s="130">
        <v>1</v>
      </c>
      <c r="W207" s="131">
        <v>3</v>
      </c>
      <c r="X207" s="1"/>
      <c r="Y207" s="1"/>
      <c r="Z207" s="1"/>
      <c r="AA207" s="1"/>
      <c r="AB207" s="1"/>
      <c r="AC207" s="1"/>
      <c r="AD207" s="1"/>
      <c r="AE207" s="153"/>
      <c r="AF207" s="1"/>
      <c r="AG207" s="1"/>
      <c r="AH207" s="1"/>
      <c r="AI207" s="1"/>
      <c r="AJ207" s="1"/>
      <c r="AK207" s="17"/>
      <c r="AL207" s="1"/>
      <c r="AM207" s="1"/>
      <c r="AN207" s="1"/>
      <c r="AO207" s="1"/>
      <c r="AQ207" s="1"/>
    </row>
    <row r="208" spans="2:44" ht="15" x14ac:dyDescent="0.25">
      <c r="B208" s="301"/>
      <c r="C208" s="128"/>
      <c r="D208" s="128" t="s">
        <v>198</v>
      </c>
      <c r="E208" s="202">
        <v>1.5</v>
      </c>
      <c r="F208" s="202">
        <v>1.5</v>
      </c>
      <c r="G208" s="87">
        <v>12</v>
      </c>
      <c r="H208" s="129">
        <v>25</v>
      </c>
      <c r="I208" s="427">
        <v>8</v>
      </c>
      <c r="J208" s="254">
        <v>0</v>
      </c>
      <c r="K208" s="277">
        <v>1</v>
      </c>
      <c r="L208" s="277">
        <v>1</v>
      </c>
      <c r="M208" s="397">
        <v>20</v>
      </c>
      <c r="N208" s="397">
        <v>1</v>
      </c>
      <c r="O208" s="397">
        <v>2</v>
      </c>
      <c r="P208" s="190">
        <v>20</v>
      </c>
      <c r="Q208" s="190">
        <v>1</v>
      </c>
      <c r="R208" s="457">
        <v>1</v>
      </c>
      <c r="S208" s="457">
        <v>2</v>
      </c>
      <c r="T208" s="146"/>
      <c r="U208" s="146" t="s">
        <v>158</v>
      </c>
      <c r="V208" s="130">
        <v>1</v>
      </c>
      <c r="W208" s="131">
        <v>2</v>
      </c>
      <c r="X208" s="1"/>
      <c r="Y208" s="1"/>
      <c r="Z208" s="1"/>
      <c r="AA208" s="1"/>
      <c r="AB208" s="1"/>
      <c r="AC208" s="1"/>
      <c r="AD208" s="1"/>
      <c r="AE208" s="153"/>
      <c r="AF208" s="1"/>
      <c r="AG208" s="1"/>
      <c r="AH208" s="1"/>
      <c r="AI208" s="1"/>
      <c r="AJ208" s="1"/>
      <c r="AK208" s="17"/>
      <c r="AL208" s="1"/>
      <c r="AM208" s="1"/>
      <c r="AN208" s="1"/>
      <c r="AO208" s="1"/>
      <c r="AQ208" s="1"/>
    </row>
    <row r="209" spans="2:43" ht="15" x14ac:dyDescent="0.25">
      <c r="B209" s="301"/>
      <c r="C209" s="128"/>
      <c r="D209" s="128" t="s">
        <v>219</v>
      </c>
      <c r="E209" s="202">
        <v>1</v>
      </c>
      <c r="F209" s="202">
        <v>2</v>
      </c>
      <c r="G209" s="87">
        <v>12</v>
      </c>
      <c r="H209" s="129">
        <v>25</v>
      </c>
      <c r="I209" s="427">
        <v>11</v>
      </c>
      <c r="J209" s="254">
        <v>2</v>
      </c>
      <c r="K209" s="277">
        <v>1</v>
      </c>
      <c r="L209" s="277">
        <v>1</v>
      </c>
      <c r="M209" s="397">
        <v>20</v>
      </c>
      <c r="N209" s="397">
        <v>1</v>
      </c>
      <c r="O209" s="397">
        <v>2</v>
      </c>
      <c r="P209" s="190">
        <v>19</v>
      </c>
      <c r="Q209" s="190">
        <v>2</v>
      </c>
      <c r="R209" s="457">
        <v>1</v>
      </c>
      <c r="S209" s="457">
        <v>2</v>
      </c>
      <c r="T209" s="146"/>
      <c r="U209" s="146" t="s">
        <v>158</v>
      </c>
      <c r="V209" s="130">
        <v>1</v>
      </c>
      <c r="W209" s="131">
        <v>2</v>
      </c>
      <c r="X209" s="1"/>
      <c r="Y209" s="1"/>
      <c r="Z209" s="1"/>
      <c r="AA209" s="1"/>
      <c r="AB209" s="1"/>
      <c r="AC209" s="1"/>
      <c r="AD209" s="1"/>
      <c r="AE209" s="153"/>
      <c r="AF209" s="1"/>
      <c r="AG209" s="1"/>
      <c r="AH209" s="1"/>
      <c r="AI209" s="1"/>
      <c r="AJ209" s="1"/>
      <c r="AK209" s="17"/>
      <c r="AL209" s="1"/>
      <c r="AM209" s="1"/>
      <c r="AN209" s="1"/>
      <c r="AO209" s="1"/>
      <c r="AQ209" s="1"/>
    </row>
    <row r="210" spans="2:43" ht="15" x14ac:dyDescent="0.25">
      <c r="B210" s="301"/>
      <c r="C210" s="128"/>
      <c r="D210" s="128" t="s">
        <v>220</v>
      </c>
      <c r="E210" s="202">
        <v>1.5</v>
      </c>
      <c r="F210" s="202">
        <v>1.5</v>
      </c>
      <c r="G210" s="87">
        <v>12</v>
      </c>
      <c r="H210" s="129">
        <v>25</v>
      </c>
      <c r="I210" s="427">
        <v>6</v>
      </c>
      <c r="J210" s="254">
        <v>0</v>
      </c>
      <c r="K210" s="277">
        <v>1</v>
      </c>
      <c r="L210" s="277">
        <v>1</v>
      </c>
      <c r="M210" s="397">
        <v>20</v>
      </c>
      <c r="N210" s="397">
        <v>1</v>
      </c>
      <c r="O210" s="397">
        <v>2</v>
      </c>
      <c r="P210" s="190">
        <v>22</v>
      </c>
      <c r="Q210" s="190">
        <v>0</v>
      </c>
      <c r="R210" s="457">
        <v>1</v>
      </c>
      <c r="S210" s="457">
        <v>2</v>
      </c>
      <c r="T210" s="146"/>
      <c r="U210" s="146" t="s">
        <v>158</v>
      </c>
      <c r="V210" s="130">
        <v>1</v>
      </c>
      <c r="W210" s="131">
        <v>2</v>
      </c>
      <c r="X210" s="1"/>
      <c r="Y210" s="1"/>
      <c r="Z210" s="1"/>
      <c r="AA210" s="1"/>
      <c r="AB210" s="1"/>
      <c r="AC210" s="1"/>
      <c r="AD210" s="1"/>
      <c r="AE210" s="153"/>
      <c r="AF210" s="1"/>
      <c r="AG210" s="1"/>
      <c r="AH210" s="1"/>
      <c r="AI210" s="1"/>
      <c r="AJ210" s="1"/>
      <c r="AK210" s="17"/>
      <c r="AL210" s="1"/>
      <c r="AM210" s="1"/>
      <c r="AN210" s="1"/>
      <c r="AO210" s="1"/>
      <c r="AQ210" s="1"/>
    </row>
    <row r="211" spans="2:43" ht="15" x14ac:dyDescent="0.25">
      <c r="B211" s="301"/>
      <c r="C211" s="128"/>
      <c r="D211" s="128" t="s">
        <v>221</v>
      </c>
      <c r="E211" s="202">
        <v>2</v>
      </c>
      <c r="F211" s="202">
        <v>1</v>
      </c>
      <c r="G211" s="87"/>
      <c r="H211" s="129">
        <v>12</v>
      </c>
      <c r="I211" s="427">
        <v>10</v>
      </c>
      <c r="J211" s="254">
        <v>3</v>
      </c>
      <c r="K211" s="277">
        <v>1</v>
      </c>
      <c r="L211" s="277">
        <v>1</v>
      </c>
      <c r="M211" s="397">
        <v>20</v>
      </c>
      <c r="N211" s="397">
        <v>1</v>
      </c>
      <c r="O211" s="397">
        <v>1</v>
      </c>
      <c r="P211" s="190">
        <v>11</v>
      </c>
      <c r="Q211" s="190">
        <v>2</v>
      </c>
      <c r="R211" s="457">
        <v>1</v>
      </c>
      <c r="S211" s="457">
        <v>1</v>
      </c>
      <c r="T211" s="146"/>
      <c r="U211" s="146" t="s">
        <v>158</v>
      </c>
      <c r="V211" s="130">
        <v>1</v>
      </c>
      <c r="W211" s="131">
        <v>1</v>
      </c>
      <c r="X211" s="1"/>
      <c r="Y211" s="1"/>
      <c r="Z211" s="1"/>
      <c r="AA211" s="1"/>
      <c r="AB211" s="1"/>
      <c r="AC211" s="1"/>
      <c r="AD211" s="1"/>
      <c r="AE211" s="153"/>
      <c r="AF211" s="1"/>
      <c r="AG211" s="1"/>
      <c r="AH211" s="1"/>
      <c r="AI211" s="1"/>
      <c r="AJ211" s="1"/>
      <c r="AK211" s="17"/>
      <c r="AL211" s="1"/>
      <c r="AM211" s="1"/>
      <c r="AN211" s="1"/>
      <c r="AO211" s="1"/>
      <c r="AQ211" s="1"/>
    </row>
    <row r="212" spans="2:43" ht="15" x14ac:dyDescent="0.25">
      <c r="B212" s="301"/>
      <c r="C212" s="128"/>
      <c r="D212" s="128" t="s">
        <v>222</v>
      </c>
      <c r="E212" s="202">
        <v>2</v>
      </c>
      <c r="F212" s="202">
        <v>1</v>
      </c>
      <c r="G212" s="87"/>
      <c r="H212" s="129">
        <v>12</v>
      </c>
      <c r="I212" s="427">
        <v>6</v>
      </c>
      <c r="J212" s="254">
        <v>0</v>
      </c>
      <c r="K212" s="277">
        <v>1</v>
      </c>
      <c r="L212" s="277">
        <v>1</v>
      </c>
      <c r="M212" s="397">
        <v>20</v>
      </c>
      <c r="N212" s="397">
        <v>1</v>
      </c>
      <c r="O212" s="397">
        <v>1</v>
      </c>
      <c r="P212" s="190">
        <v>7</v>
      </c>
      <c r="Q212" s="190">
        <v>0</v>
      </c>
      <c r="R212" s="457">
        <v>1</v>
      </c>
      <c r="S212" s="457">
        <v>1</v>
      </c>
      <c r="T212" s="146"/>
      <c r="U212" s="146" t="s">
        <v>158</v>
      </c>
      <c r="V212" s="130">
        <v>1</v>
      </c>
      <c r="W212" s="131">
        <v>1</v>
      </c>
      <c r="X212" s="1"/>
      <c r="Y212" s="1"/>
      <c r="Z212" s="1"/>
      <c r="AA212" s="1"/>
      <c r="AB212" s="1"/>
      <c r="AC212" s="1"/>
      <c r="AD212" s="1"/>
      <c r="AE212" s="153"/>
      <c r="AF212" s="1"/>
      <c r="AG212" s="1"/>
      <c r="AH212" s="1"/>
      <c r="AI212" s="1"/>
      <c r="AJ212" s="1"/>
      <c r="AK212" s="17"/>
      <c r="AL212" s="1"/>
      <c r="AM212" s="1"/>
      <c r="AN212" s="1"/>
      <c r="AO212" s="1"/>
      <c r="AQ212" s="1"/>
    </row>
    <row r="213" spans="2:43" ht="14.25" x14ac:dyDescent="0.2">
      <c r="B213" s="290"/>
      <c r="C213" s="52"/>
      <c r="D213" s="53"/>
      <c r="E213" s="196"/>
      <c r="F213" s="196"/>
      <c r="G213" s="87"/>
      <c r="H213" s="124"/>
      <c r="I213" s="428"/>
      <c r="J213" s="255"/>
      <c r="K213" s="278"/>
      <c r="L213" s="278"/>
      <c r="M213" s="398"/>
      <c r="N213" s="398"/>
      <c r="O213" s="398"/>
      <c r="P213" s="443"/>
      <c r="Q213" s="443"/>
      <c r="R213" s="458"/>
      <c r="S213" s="458"/>
      <c r="T213" s="306"/>
      <c r="U213" s="306"/>
      <c r="V213" s="125"/>
      <c r="W213" s="125"/>
      <c r="X213" s="1"/>
      <c r="Y213" s="1"/>
      <c r="Z213" s="1"/>
      <c r="AA213" s="1"/>
      <c r="AB213" s="1"/>
      <c r="AC213" s="1"/>
      <c r="AD213" s="1"/>
      <c r="AE213" s="153"/>
      <c r="AF213" s="1"/>
      <c r="AG213" s="1"/>
      <c r="AH213" s="1"/>
      <c r="AI213" s="1"/>
      <c r="AJ213" s="1"/>
      <c r="AK213" s="17"/>
      <c r="AL213" s="1"/>
      <c r="AM213" s="1"/>
      <c r="AN213" s="1"/>
      <c r="AO213" s="1"/>
      <c r="AQ213" s="1"/>
    </row>
    <row r="214" spans="2:43" ht="15" x14ac:dyDescent="0.25">
      <c r="B214" s="291">
        <v>2</v>
      </c>
      <c r="C214" s="56">
        <v>2</v>
      </c>
      <c r="D214" s="56" t="s">
        <v>223</v>
      </c>
      <c r="E214" s="76">
        <v>1</v>
      </c>
      <c r="F214" s="76">
        <v>2</v>
      </c>
      <c r="G214" s="87">
        <v>12</v>
      </c>
      <c r="H214" s="95">
        <v>24</v>
      </c>
      <c r="I214" s="412">
        <v>9</v>
      </c>
      <c r="J214" s="244">
        <v>0</v>
      </c>
      <c r="K214" s="266">
        <v>1</v>
      </c>
      <c r="L214" s="266">
        <v>2</v>
      </c>
      <c r="M214" s="386">
        <v>20</v>
      </c>
      <c r="N214" s="386">
        <v>1</v>
      </c>
      <c r="O214" s="386">
        <v>2</v>
      </c>
      <c r="P214" s="412">
        <v>19</v>
      </c>
      <c r="Q214" s="412">
        <v>0</v>
      </c>
      <c r="R214" s="96">
        <v>1</v>
      </c>
      <c r="S214" s="96">
        <v>2</v>
      </c>
      <c r="T214" s="80"/>
      <c r="U214" s="80" t="s">
        <v>159</v>
      </c>
      <c r="V214" s="96">
        <v>1</v>
      </c>
      <c r="W214" s="97">
        <v>2</v>
      </c>
      <c r="X214" s="1"/>
      <c r="Y214" s="1"/>
      <c r="Z214" s="1"/>
      <c r="AA214" s="1"/>
      <c r="AB214" s="1"/>
      <c r="AC214" s="1"/>
      <c r="AD214" s="1"/>
      <c r="AE214" s="153"/>
      <c r="AF214" s="1"/>
      <c r="AG214" s="1"/>
      <c r="AH214" s="1"/>
      <c r="AI214" s="1"/>
      <c r="AJ214" s="1"/>
      <c r="AK214" s="17"/>
      <c r="AL214" s="1"/>
      <c r="AM214" s="1"/>
      <c r="AN214" s="1"/>
      <c r="AO214" s="1"/>
      <c r="AQ214" s="1"/>
    </row>
    <row r="215" spans="2:43" ht="15" x14ac:dyDescent="0.25">
      <c r="B215" s="291"/>
      <c r="C215" s="56"/>
      <c r="D215" s="56" t="s">
        <v>224</v>
      </c>
      <c r="E215" s="76">
        <v>1.5</v>
      </c>
      <c r="F215" s="76">
        <v>1.5</v>
      </c>
      <c r="G215" s="87">
        <v>12</v>
      </c>
      <c r="H215" s="95">
        <v>24</v>
      </c>
      <c r="I215" s="412">
        <v>8</v>
      </c>
      <c r="J215" s="244">
        <v>0</v>
      </c>
      <c r="K215" s="266">
        <v>1</v>
      </c>
      <c r="L215" s="266">
        <v>2</v>
      </c>
      <c r="M215" s="386">
        <v>20</v>
      </c>
      <c r="N215" s="386">
        <v>1</v>
      </c>
      <c r="O215" s="386">
        <v>2</v>
      </c>
      <c r="P215" s="412">
        <v>19</v>
      </c>
      <c r="Q215" s="412">
        <v>0</v>
      </c>
      <c r="R215" s="96">
        <v>1</v>
      </c>
      <c r="S215" s="96">
        <v>2</v>
      </c>
      <c r="T215" s="80"/>
      <c r="U215" s="80" t="s">
        <v>159</v>
      </c>
      <c r="V215" s="96">
        <v>1</v>
      </c>
      <c r="W215" s="97">
        <v>2</v>
      </c>
      <c r="X215" s="1"/>
      <c r="Y215" s="1"/>
      <c r="Z215" s="1"/>
      <c r="AA215" s="1"/>
      <c r="AB215" s="1"/>
      <c r="AC215" s="1"/>
      <c r="AD215" s="1"/>
      <c r="AE215" s="153"/>
      <c r="AF215" s="1"/>
      <c r="AG215" s="1"/>
      <c r="AH215" s="1"/>
      <c r="AI215" s="1"/>
      <c r="AJ215" s="1"/>
      <c r="AK215" s="17"/>
      <c r="AL215" s="1"/>
      <c r="AM215" s="1"/>
      <c r="AN215" s="1"/>
      <c r="AO215" s="1"/>
      <c r="AQ215" s="1"/>
    </row>
    <row r="216" spans="2:43" ht="15" x14ac:dyDescent="0.25">
      <c r="B216" s="291"/>
      <c r="C216" s="56"/>
      <c r="D216" s="56" t="s">
        <v>60</v>
      </c>
      <c r="E216" s="76">
        <v>1.5</v>
      </c>
      <c r="F216" s="76">
        <v>1.5</v>
      </c>
      <c r="G216" s="87">
        <v>12</v>
      </c>
      <c r="H216" s="95">
        <v>24</v>
      </c>
      <c r="I216" s="412">
        <v>10</v>
      </c>
      <c r="J216" s="244">
        <v>0</v>
      </c>
      <c r="K216" s="266">
        <v>1</v>
      </c>
      <c r="L216" s="266">
        <v>2</v>
      </c>
      <c r="M216" s="386">
        <v>20</v>
      </c>
      <c r="N216" s="386">
        <v>1</v>
      </c>
      <c r="O216" s="386">
        <v>2</v>
      </c>
      <c r="P216" s="412">
        <v>19</v>
      </c>
      <c r="Q216" s="412">
        <v>0</v>
      </c>
      <c r="R216" s="96">
        <v>1</v>
      </c>
      <c r="S216" s="96">
        <v>2</v>
      </c>
      <c r="T216" s="80"/>
      <c r="U216" s="80" t="s">
        <v>159</v>
      </c>
      <c r="V216" s="96">
        <v>1</v>
      </c>
      <c r="W216" s="97">
        <v>2</v>
      </c>
      <c r="X216" s="1"/>
      <c r="Y216" s="1"/>
      <c r="Z216" s="1"/>
      <c r="AA216" s="1"/>
      <c r="AB216" s="1"/>
      <c r="AC216" s="1"/>
      <c r="AD216" s="1"/>
      <c r="AE216" s="153"/>
      <c r="AF216" s="1"/>
      <c r="AG216" s="1"/>
      <c r="AH216" s="1"/>
      <c r="AI216" s="1"/>
      <c r="AJ216" s="1"/>
      <c r="AK216" s="17"/>
      <c r="AL216" s="1"/>
      <c r="AM216" s="1"/>
      <c r="AN216" s="1"/>
      <c r="AO216" s="1"/>
      <c r="AQ216" s="1"/>
    </row>
    <row r="217" spans="2:43" ht="15" x14ac:dyDescent="0.25">
      <c r="B217" s="291"/>
      <c r="C217" s="56"/>
      <c r="D217" s="56" t="s">
        <v>225</v>
      </c>
      <c r="E217" s="76">
        <v>1</v>
      </c>
      <c r="F217" s="76">
        <v>2</v>
      </c>
      <c r="G217" s="87">
        <v>12</v>
      </c>
      <c r="H217" s="95">
        <v>24</v>
      </c>
      <c r="I217" s="412">
        <v>10</v>
      </c>
      <c r="J217" s="244">
        <v>1</v>
      </c>
      <c r="K217" s="266">
        <v>1</v>
      </c>
      <c r="L217" s="266">
        <v>2</v>
      </c>
      <c r="M217" s="386">
        <v>20</v>
      </c>
      <c r="N217" s="386">
        <v>1</v>
      </c>
      <c r="O217" s="386">
        <v>2</v>
      </c>
      <c r="P217" s="412">
        <v>17</v>
      </c>
      <c r="Q217" s="412">
        <v>0</v>
      </c>
      <c r="R217" s="96">
        <v>1</v>
      </c>
      <c r="S217" s="96">
        <v>2</v>
      </c>
      <c r="T217" s="80"/>
      <c r="U217" s="80" t="s">
        <v>159</v>
      </c>
      <c r="V217" s="96">
        <v>1</v>
      </c>
      <c r="W217" s="97">
        <v>2</v>
      </c>
      <c r="X217" s="1"/>
      <c r="Y217" s="1"/>
      <c r="Z217" s="1"/>
      <c r="AA217" s="1"/>
      <c r="AB217" s="1"/>
      <c r="AC217" s="1"/>
      <c r="AD217" s="1"/>
      <c r="AE217" s="153"/>
      <c r="AF217" s="1"/>
      <c r="AG217" s="1"/>
      <c r="AH217" s="1"/>
      <c r="AI217" s="1"/>
      <c r="AJ217" s="1"/>
      <c r="AK217" s="17"/>
      <c r="AL217" s="1"/>
      <c r="AM217" s="1"/>
      <c r="AN217" s="1"/>
      <c r="AO217" s="1"/>
      <c r="AQ217" s="1"/>
    </row>
    <row r="218" spans="2:43" ht="15" x14ac:dyDescent="0.25">
      <c r="B218" s="291"/>
      <c r="C218" s="56"/>
      <c r="D218" s="56" t="s">
        <v>199</v>
      </c>
      <c r="E218" s="76">
        <v>1.5</v>
      </c>
      <c r="F218" s="76">
        <v>1.5</v>
      </c>
      <c r="G218" s="87">
        <v>12</v>
      </c>
      <c r="H218" s="95">
        <v>24</v>
      </c>
      <c r="I218" s="412">
        <v>11</v>
      </c>
      <c r="J218" s="244">
        <v>0</v>
      </c>
      <c r="K218" s="266">
        <v>1</v>
      </c>
      <c r="L218" s="266">
        <v>2</v>
      </c>
      <c r="M218" s="386">
        <v>20</v>
      </c>
      <c r="N218" s="386">
        <v>1</v>
      </c>
      <c r="O218" s="386">
        <v>2</v>
      </c>
      <c r="P218" s="412">
        <v>15</v>
      </c>
      <c r="Q218" s="412">
        <v>0</v>
      </c>
      <c r="R218" s="96">
        <v>1</v>
      </c>
      <c r="S218" s="96">
        <v>2</v>
      </c>
      <c r="T218" s="80"/>
      <c r="U218" s="80" t="s">
        <v>159</v>
      </c>
      <c r="V218" s="96">
        <v>1</v>
      </c>
      <c r="W218" s="97">
        <v>2</v>
      </c>
      <c r="X218" s="1"/>
      <c r="Y218" s="1"/>
      <c r="Z218" s="1"/>
      <c r="AA218" s="1"/>
      <c r="AB218" s="1"/>
      <c r="AC218" s="1"/>
      <c r="AD218" s="1"/>
      <c r="AE218" s="153"/>
      <c r="AF218" s="1"/>
      <c r="AG218" s="1"/>
      <c r="AH218" s="1"/>
      <c r="AI218" s="1"/>
      <c r="AJ218" s="1"/>
      <c r="AK218" s="17"/>
      <c r="AL218" s="1"/>
      <c r="AM218" s="1"/>
      <c r="AN218" s="1"/>
      <c r="AO218" s="1"/>
      <c r="AQ218" s="1"/>
    </row>
    <row r="219" spans="2:43" ht="15" x14ac:dyDescent="0.25">
      <c r="B219" s="291"/>
      <c r="C219" s="56"/>
      <c r="D219" s="56" t="s">
        <v>226</v>
      </c>
      <c r="E219" s="76">
        <v>2</v>
      </c>
      <c r="F219" s="76">
        <v>1</v>
      </c>
      <c r="G219" s="87">
        <v>12</v>
      </c>
      <c r="H219" s="95">
        <v>24</v>
      </c>
      <c r="I219" s="412">
        <v>9</v>
      </c>
      <c r="J219" s="244">
        <v>0</v>
      </c>
      <c r="K219" s="266">
        <v>1</v>
      </c>
      <c r="L219" s="266">
        <v>2</v>
      </c>
      <c r="M219" s="386">
        <v>20</v>
      </c>
      <c r="N219" s="386">
        <v>1</v>
      </c>
      <c r="O219" s="386">
        <v>2</v>
      </c>
      <c r="P219" s="412">
        <v>17</v>
      </c>
      <c r="Q219" s="412">
        <v>0</v>
      </c>
      <c r="R219" s="96">
        <v>1</v>
      </c>
      <c r="S219" s="96">
        <v>2</v>
      </c>
      <c r="T219" s="80"/>
      <c r="U219" s="80" t="s">
        <v>159</v>
      </c>
      <c r="V219" s="96">
        <v>1</v>
      </c>
      <c r="W219" s="97">
        <v>2</v>
      </c>
      <c r="X219" s="1"/>
      <c r="Y219" s="1"/>
      <c r="Z219" s="1"/>
      <c r="AA219" s="1"/>
      <c r="AB219" s="1"/>
      <c r="AC219" s="1"/>
      <c r="AD219" s="1"/>
      <c r="AE219" s="153"/>
      <c r="AF219" s="1"/>
      <c r="AG219" s="1"/>
      <c r="AH219" s="1"/>
      <c r="AI219" s="1"/>
      <c r="AJ219" s="1"/>
      <c r="AK219" s="17"/>
      <c r="AL219" s="1"/>
      <c r="AM219" s="1"/>
      <c r="AN219" s="1"/>
      <c r="AO219" s="1"/>
      <c r="AQ219" s="1"/>
    </row>
    <row r="220" spans="2:43" ht="14.25" x14ac:dyDescent="0.2">
      <c r="B220" s="290"/>
      <c r="C220" s="52"/>
      <c r="D220" s="53"/>
      <c r="E220" s="196"/>
      <c r="F220" s="196"/>
      <c r="G220" s="95"/>
      <c r="H220" s="124"/>
      <c r="I220" s="428"/>
      <c r="J220" s="255"/>
      <c r="K220" s="278"/>
      <c r="L220" s="278"/>
      <c r="M220" s="398"/>
      <c r="N220" s="398"/>
      <c r="O220" s="398"/>
      <c r="P220" s="443"/>
      <c r="Q220" s="443"/>
      <c r="R220" s="458"/>
      <c r="S220" s="458"/>
      <c r="T220" s="306"/>
      <c r="U220" s="306"/>
      <c r="V220" s="125"/>
      <c r="W220" s="125"/>
      <c r="X220" s="1"/>
      <c r="Y220" s="1"/>
      <c r="Z220" s="1"/>
      <c r="AA220" s="1"/>
      <c r="AB220" s="1"/>
      <c r="AC220" s="1"/>
      <c r="AD220" s="1"/>
      <c r="AE220" s="153"/>
      <c r="AF220" s="1"/>
      <c r="AG220" s="1"/>
      <c r="AH220" s="1"/>
      <c r="AI220" s="1"/>
      <c r="AJ220" s="1"/>
      <c r="AK220" s="17"/>
      <c r="AL220" s="1"/>
      <c r="AM220" s="1"/>
      <c r="AN220" s="1"/>
      <c r="AO220" s="1"/>
      <c r="AQ220" s="1"/>
    </row>
    <row r="221" spans="2:43" ht="15" x14ac:dyDescent="0.25">
      <c r="B221" s="289">
        <v>3</v>
      </c>
      <c r="C221" s="46">
        <v>1</v>
      </c>
      <c r="D221" s="46" t="s">
        <v>227</v>
      </c>
      <c r="E221" s="98">
        <v>3</v>
      </c>
      <c r="F221" s="98">
        <v>1</v>
      </c>
      <c r="G221" s="87">
        <v>12</v>
      </c>
      <c r="H221" s="87">
        <v>24</v>
      </c>
      <c r="I221" s="412">
        <v>7</v>
      </c>
      <c r="J221" s="244">
        <v>0</v>
      </c>
      <c r="K221" s="266">
        <v>1</v>
      </c>
      <c r="L221" s="266">
        <v>1</v>
      </c>
      <c r="M221" s="386">
        <v>12</v>
      </c>
      <c r="N221" s="386">
        <v>1</v>
      </c>
      <c r="O221" s="386">
        <v>1</v>
      </c>
      <c r="P221" s="80">
        <v>4</v>
      </c>
      <c r="Q221" s="80">
        <v>0</v>
      </c>
      <c r="R221" s="96">
        <v>1</v>
      </c>
      <c r="S221" s="96">
        <v>1</v>
      </c>
      <c r="T221" s="68"/>
      <c r="U221" s="68" t="s">
        <v>157</v>
      </c>
      <c r="V221" s="89">
        <v>1</v>
      </c>
      <c r="W221" s="90">
        <v>1</v>
      </c>
      <c r="X221" s="1"/>
      <c r="Y221" s="1"/>
      <c r="Z221" s="1"/>
      <c r="AA221" s="1"/>
      <c r="AB221" s="1"/>
      <c r="AC221" s="1"/>
      <c r="AD221" s="1"/>
      <c r="AE221" s="153"/>
      <c r="AF221" s="1"/>
      <c r="AG221" s="1"/>
      <c r="AH221" s="1"/>
      <c r="AI221" s="1"/>
      <c r="AJ221" s="1"/>
      <c r="AK221" s="17"/>
      <c r="AL221" s="1"/>
      <c r="AM221" s="1"/>
      <c r="AN221" s="1"/>
      <c r="AO221" s="1"/>
      <c r="AQ221" s="1"/>
    </row>
    <row r="222" spans="2:43" ht="15" x14ac:dyDescent="0.25">
      <c r="B222" s="289"/>
      <c r="C222" s="46"/>
      <c r="D222" s="46" t="s">
        <v>228</v>
      </c>
      <c r="E222" s="98">
        <v>2</v>
      </c>
      <c r="F222" s="98">
        <v>2</v>
      </c>
      <c r="G222" s="87">
        <v>12</v>
      </c>
      <c r="H222" s="87">
        <v>24</v>
      </c>
      <c r="I222" s="412">
        <v>9</v>
      </c>
      <c r="J222" s="244">
        <v>0</v>
      </c>
      <c r="K222" s="266">
        <v>1</v>
      </c>
      <c r="L222" s="266">
        <v>1</v>
      </c>
      <c r="M222" s="386">
        <v>12</v>
      </c>
      <c r="N222" s="386">
        <v>1</v>
      </c>
      <c r="O222" s="386">
        <v>1</v>
      </c>
      <c r="P222" s="80">
        <v>2</v>
      </c>
      <c r="Q222" s="80">
        <v>0</v>
      </c>
      <c r="R222" s="96">
        <v>1</v>
      </c>
      <c r="S222" s="96">
        <v>1</v>
      </c>
      <c r="T222" s="68"/>
      <c r="U222" s="68" t="s">
        <v>157</v>
      </c>
      <c r="V222" s="89">
        <v>1</v>
      </c>
      <c r="W222" s="90">
        <v>1</v>
      </c>
      <c r="X222" s="1"/>
      <c r="Y222" s="1"/>
      <c r="Z222" s="1"/>
      <c r="AA222" s="1"/>
      <c r="AB222" s="1"/>
      <c r="AC222" s="1"/>
      <c r="AD222" s="1"/>
      <c r="AE222" s="153"/>
      <c r="AF222" s="1"/>
      <c r="AG222" s="1"/>
      <c r="AH222" s="1"/>
      <c r="AI222" s="1"/>
      <c r="AJ222" s="1"/>
      <c r="AK222" s="17"/>
      <c r="AL222" s="1"/>
      <c r="AM222" s="1"/>
      <c r="AN222" s="1"/>
      <c r="AO222" s="1"/>
      <c r="AQ222" s="1"/>
    </row>
    <row r="223" spans="2:43" ht="15" x14ac:dyDescent="0.25">
      <c r="B223" s="289"/>
      <c r="C223" s="46"/>
      <c r="D223" s="46" t="s">
        <v>230</v>
      </c>
      <c r="E223" s="98">
        <v>3</v>
      </c>
      <c r="F223" s="98">
        <v>1</v>
      </c>
      <c r="G223" s="87">
        <v>12</v>
      </c>
      <c r="H223" s="87">
        <v>24</v>
      </c>
      <c r="I223" s="412">
        <v>7</v>
      </c>
      <c r="J223" s="244">
        <v>0</v>
      </c>
      <c r="K223" s="266">
        <v>1</v>
      </c>
      <c r="L223" s="266">
        <v>1</v>
      </c>
      <c r="M223" s="386">
        <v>12</v>
      </c>
      <c r="N223" s="386">
        <v>1</v>
      </c>
      <c r="O223" s="386">
        <v>1</v>
      </c>
      <c r="P223" s="80">
        <v>1</v>
      </c>
      <c r="Q223" s="80">
        <v>0</v>
      </c>
      <c r="R223" s="96">
        <v>1</v>
      </c>
      <c r="S223" s="96">
        <v>1</v>
      </c>
      <c r="T223" s="68"/>
      <c r="U223" s="68" t="s">
        <v>157</v>
      </c>
      <c r="V223" s="89">
        <v>1</v>
      </c>
      <c r="W223" s="90">
        <v>1</v>
      </c>
      <c r="X223" s="1"/>
      <c r="Y223" s="1"/>
      <c r="Z223" s="1"/>
      <c r="AA223" s="1"/>
      <c r="AB223" s="1"/>
      <c r="AC223" s="1"/>
      <c r="AD223" s="1"/>
      <c r="AE223" s="153"/>
      <c r="AF223" s="1"/>
      <c r="AG223" s="1"/>
      <c r="AH223" s="1"/>
      <c r="AI223" s="1"/>
      <c r="AJ223" s="1"/>
      <c r="AK223" s="17"/>
      <c r="AL223" s="1"/>
      <c r="AM223" s="1"/>
      <c r="AN223" s="1"/>
      <c r="AO223" s="1"/>
      <c r="AQ223" s="1"/>
    </row>
    <row r="224" spans="2:43" ht="15" x14ac:dyDescent="0.25">
      <c r="B224" s="289"/>
      <c r="C224" s="46"/>
      <c r="D224" s="46" t="s">
        <v>231</v>
      </c>
      <c r="E224" s="98">
        <v>3</v>
      </c>
      <c r="F224" s="98">
        <v>1</v>
      </c>
      <c r="G224" s="87">
        <v>12</v>
      </c>
      <c r="H224" s="87">
        <v>24</v>
      </c>
      <c r="I224" s="412">
        <v>2</v>
      </c>
      <c r="J224" s="244">
        <v>0</v>
      </c>
      <c r="K224" s="266">
        <v>1</v>
      </c>
      <c r="L224" s="266">
        <v>1</v>
      </c>
      <c r="M224" s="386">
        <v>12</v>
      </c>
      <c r="N224" s="386">
        <v>1</v>
      </c>
      <c r="O224" s="386">
        <v>1</v>
      </c>
      <c r="P224" s="80">
        <v>2</v>
      </c>
      <c r="Q224" s="80">
        <v>0</v>
      </c>
      <c r="R224" s="96">
        <v>1</v>
      </c>
      <c r="S224" s="96">
        <v>1</v>
      </c>
      <c r="T224" s="68"/>
      <c r="U224" s="68" t="s">
        <v>157</v>
      </c>
      <c r="V224" s="89">
        <v>1</v>
      </c>
      <c r="W224" s="90">
        <v>1</v>
      </c>
      <c r="X224" s="1"/>
      <c r="Y224" s="1"/>
      <c r="Z224" s="1"/>
      <c r="AA224" s="1"/>
      <c r="AB224" s="1"/>
      <c r="AC224" s="1"/>
      <c r="AD224" s="1"/>
      <c r="AE224" s="153"/>
      <c r="AF224" s="1"/>
      <c r="AG224" s="1"/>
      <c r="AH224" s="1"/>
      <c r="AI224" s="1"/>
      <c r="AJ224" s="1"/>
      <c r="AK224" s="17"/>
      <c r="AL224" s="1"/>
      <c r="AM224" s="1"/>
      <c r="AN224" s="1"/>
      <c r="AO224" s="1"/>
      <c r="AQ224" s="1"/>
    </row>
    <row r="225" spans="2:44" ht="15" x14ac:dyDescent="0.25">
      <c r="B225" s="289"/>
      <c r="C225" s="46"/>
      <c r="D225" s="46" t="s">
        <v>229</v>
      </c>
      <c r="E225" s="98">
        <v>3</v>
      </c>
      <c r="F225" s="98">
        <v>1</v>
      </c>
      <c r="G225" s="87">
        <v>12</v>
      </c>
      <c r="H225" s="87">
        <v>24</v>
      </c>
      <c r="I225" s="412">
        <v>1</v>
      </c>
      <c r="J225" s="244">
        <v>0</v>
      </c>
      <c r="K225" s="266">
        <v>1</v>
      </c>
      <c r="L225" s="266">
        <v>1</v>
      </c>
      <c r="M225" s="386">
        <v>12</v>
      </c>
      <c r="N225" s="386">
        <v>1</v>
      </c>
      <c r="O225" s="386">
        <v>1</v>
      </c>
      <c r="P225" s="80">
        <v>0</v>
      </c>
      <c r="Q225" s="80">
        <v>0</v>
      </c>
      <c r="R225" s="469">
        <v>0</v>
      </c>
      <c r="S225" s="469">
        <v>0</v>
      </c>
      <c r="T225" s="68"/>
      <c r="U225" s="68" t="s">
        <v>157</v>
      </c>
      <c r="V225" s="89">
        <v>1</v>
      </c>
      <c r="W225" s="90">
        <v>1</v>
      </c>
      <c r="X225" s="1"/>
      <c r="Y225" s="1"/>
      <c r="Z225" s="1"/>
      <c r="AA225" s="1"/>
      <c r="AB225" s="1"/>
      <c r="AC225" s="1"/>
      <c r="AD225" s="1"/>
      <c r="AE225" s="153"/>
      <c r="AF225" s="1"/>
      <c r="AG225" s="1"/>
      <c r="AH225" s="1"/>
      <c r="AI225" s="1"/>
      <c r="AJ225" s="1"/>
      <c r="AK225" s="17"/>
      <c r="AL225" s="1"/>
      <c r="AM225" s="1"/>
      <c r="AN225" s="1"/>
      <c r="AO225" s="1"/>
      <c r="AQ225" s="1"/>
    </row>
    <row r="226" spans="2:44" s="376" customFormat="1" ht="15" x14ac:dyDescent="0.25">
      <c r="B226" s="294"/>
      <c r="C226" s="103"/>
      <c r="D226" s="46" t="s">
        <v>277</v>
      </c>
      <c r="E226" s="98">
        <v>3</v>
      </c>
      <c r="F226" s="98">
        <v>1</v>
      </c>
      <c r="G226" s="87">
        <v>12</v>
      </c>
      <c r="H226" s="87">
        <v>24</v>
      </c>
      <c r="I226" s="430" t="s">
        <v>241</v>
      </c>
      <c r="J226" s="401" t="s">
        <v>241</v>
      </c>
      <c r="K226" s="401" t="s">
        <v>241</v>
      </c>
      <c r="L226" s="401" t="s">
        <v>241</v>
      </c>
      <c r="M226" s="68">
        <v>12</v>
      </c>
      <c r="N226" s="68">
        <v>1</v>
      </c>
      <c r="O226" s="68">
        <v>1</v>
      </c>
      <c r="P226" s="80">
        <v>7</v>
      </c>
      <c r="Q226" s="80">
        <v>0</v>
      </c>
      <c r="R226" s="96">
        <v>1</v>
      </c>
      <c r="S226" s="96">
        <v>1</v>
      </c>
      <c r="T226" s="68"/>
      <c r="U226" s="68" t="s">
        <v>157</v>
      </c>
      <c r="V226" s="89">
        <v>1</v>
      </c>
      <c r="W226" s="90">
        <v>1</v>
      </c>
      <c r="X226" s="232"/>
      <c r="Y226" s="232"/>
      <c r="Z226" s="232"/>
      <c r="AA226" s="232"/>
      <c r="AB226" s="232"/>
      <c r="AC226" s="232"/>
      <c r="AD226" s="232"/>
      <c r="AE226" s="377"/>
      <c r="AF226" s="232"/>
      <c r="AG226" s="232"/>
      <c r="AH226" s="232"/>
      <c r="AI226" s="232"/>
      <c r="AJ226" s="232"/>
      <c r="AK226" s="525"/>
      <c r="AL226" s="232"/>
      <c r="AM226" s="232"/>
      <c r="AN226" s="232"/>
      <c r="AO226" s="232"/>
      <c r="AQ226" s="232"/>
    </row>
    <row r="227" spans="2:44" ht="15" x14ac:dyDescent="0.25">
      <c r="B227" s="289"/>
      <c r="C227" s="46"/>
      <c r="D227" s="46"/>
      <c r="E227" s="98"/>
      <c r="F227" s="98"/>
      <c r="G227" s="87"/>
      <c r="H227" s="87"/>
      <c r="I227" s="412"/>
      <c r="J227" s="244"/>
      <c r="K227" s="266"/>
      <c r="L227" s="266"/>
      <c r="M227" s="386"/>
      <c r="N227" s="386"/>
      <c r="O227" s="400"/>
      <c r="P227" s="96"/>
      <c r="Q227" s="96"/>
      <c r="R227" s="96"/>
      <c r="S227" s="96"/>
      <c r="T227" s="68"/>
      <c r="U227" s="68"/>
      <c r="V227" s="89"/>
      <c r="W227" s="90"/>
      <c r="X227" s="1"/>
      <c r="Y227" s="1"/>
      <c r="Z227" s="1"/>
      <c r="AA227" s="1"/>
      <c r="AB227" s="1"/>
      <c r="AC227" s="1"/>
      <c r="AD227" s="1"/>
      <c r="AE227" s="153"/>
      <c r="AF227" s="1"/>
      <c r="AG227" s="1"/>
      <c r="AH227" s="1"/>
      <c r="AI227" s="1"/>
      <c r="AJ227" s="1"/>
      <c r="AK227" s="17"/>
      <c r="AL227" s="1"/>
      <c r="AM227" s="1"/>
      <c r="AN227" s="1"/>
      <c r="AO227" s="1"/>
      <c r="AQ227" s="1"/>
    </row>
    <row r="228" spans="2:44" ht="15" x14ac:dyDescent="0.25">
      <c r="B228" s="289"/>
      <c r="C228" s="46"/>
      <c r="D228" s="46" t="s">
        <v>98</v>
      </c>
      <c r="E228" s="206" t="s">
        <v>241</v>
      </c>
      <c r="F228" s="206" t="s">
        <v>241</v>
      </c>
      <c r="G228" s="87">
        <v>1</v>
      </c>
      <c r="H228" s="87">
        <v>21</v>
      </c>
      <c r="I228" s="412">
        <v>12</v>
      </c>
      <c r="J228" s="244">
        <v>1</v>
      </c>
      <c r="K228" s="266">
        <v>1</v>
      </c>
      <c r="L228" s="266"/>
      <c r="M228" s="386">
        <v>10</v>
      </c>
      <c r="N228" s="386"/>
      <c r="O228" s="386"/>
      <c r="P228" s="80"/>
      <c r="Q228" s="80"/>
      <c r="R228" s="96"/>
      <c r="S228" s="96"/>
      <c r="T228" s="68"/>
      <c r="U228" s="68" t="s">
        <v>253</v>
      </c>
      <c r="V228" s="89">
        <v>10</v>
      </c>
      <c r="W228" s="90"/>
      <c r="X228" s="1"/>
      <c r="Y228" s="1"/>
      <c r="Z228" s="1"/>
      <c r="AA228" s="1"/>
      <c r="AB228" s="1"/>
      <c r="AC228" s="1"/>
      <c r="AD228" s="1"/>
      <c r="AE228" s="153"/>
      <c r="AF228" s="1"/>
      <c r="AG228" s="1"/>
      <c r="AH228" s="1"/>
      <c r="AI228" s="1"/>
      <c r="AJ228" s="1"/>
      <c r="AK228" s="17"/>
      <c r="AL228" s="1"/>
      <c r="AM228" s="1"/>
      <c r="AN228" s="1"/>
      <c r="AO228" s="1"/>
      <c r="AQ228" s="1"/>
    </row>
    <row r="229" spans="2:44" ht="15" x14ac:dyDescent="0.25">
      <c r="B229" s="289"/>
      <c r="C229" s="46"/>
      <c r="D229" s="46" t="s">
        <v>98</v>
      </c>
      <c r="E229" s="206" t="s">
        <v>241</v>
      </c>
      <c r="F229" s="206" t="s">
        <v>241</v>
      </c>
      <c r="G229" s="87">
        <v>1</v>
      </c>
      <c r="H229" s="87">
        <v>0</v>
      </c>
      <c r="I229" s="412">
        <v>1</v>
      </c>
      <c r="J229" s="244">
        <v>1</v>
      </c>
      <c r="K229" s="266">
        <v>1</v>
      </c>
      <c r="L229" s="266"/>
      <c r="M229" s="386">
        <v>0</v>
      </c>
      <c r="N229" s="386"/>
      <c r="O229" s="386"/>
      <c r="P229" s="80"/>
      <c r="Q229" s="80"/>
      <c r="R229" s="96"/>
      <c r="S229" s="96"/>
      <c r="T229" s="68"/>
      <c r="U229" s="68" t="s">
        <v>252</v>
      </c>
      <c r="V229" s="89">
        <v>0</v>
      </c>
      <c r="W229" s="90"/>
      <c r="X229" s="1"/>
      <c r="Y229" s="1"/>
      <c r="Z229" s="1"/>
      <c r="AA229" s="1"/>
      <c r="AB229" s="1"/>
      <c r="AC229" s="1"/>
      <c r="AD229" s="1"/>
      <c r="AE229" s="153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Q229" s="1"/>
    </row>
    <row r="230" spans="2:44" ht="14.25" x14ac:dyDescent="0.2">
      <c r="B230" s="302"/>
      <c r="C230" s="1"/>
      <c r="D230" s="1"/>
      <c r="E230" s="153"/>
      <c r="F230" s="153"/>
      <c r="G230" s="153"/>
      <c r="H230" s="1"/>
      <c r="I230" s="275"/>
      <c r="J230" s="252"/>
      <c r="K230" s="275"/>
      <c r="L230" s="275"/>
      <c r="M230" s="285"/>
      <c r="N230" s="285"/>
      <c r="O230" s="285"/>
      <c r="P230" s="441"/>
      <c r="Q230" s="441"/>
      <c r="R230" s="455"/>
      <c r="S230" s="455"/>
      <c r="T230" s="305"/>
      <c r="U230" s="305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53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R230" s="1"/>
    </row>
    <row r="231" spans="2:44" ht="14.25" x14ac:dyDescent="0.2">
      <c r="B231" s="302"/>
      <c r="C231" s="1"/>
      <c r="D231" s="1"/>
      <c r="E231" s="153"/>
      <c r="F231" s="153"/>
      <c r="G231" s="153"/>
      <c r="H231" s="1"/>
      <c r="I231" s="275"/>
      <c r="J231" s="252"/>
      <c r="K231" s="275"/>
      <c r="L231" s="275"/>
      <c r="M231" s="285"/>
      <c r="N231" s="285"/>
      <c r="O231" s="285"/>
      <c r="P231" s="441"/>
      <c r="Q231" s="441"/>
      <c r="R231" s="455"/>
      <c r="S231" s="455"/>
      <c r="T231" s="305"/>
      <c r="U231" s="305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53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R231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23"/>
  <sheetViews>
    <sheetView workbookViewId="0">
      <pane ySplit="4" topLeftCell="A5" activePane="bottomLeft" state="frozen"/>
      <selection pane="bottomLeft" activeCell="H63" sqref="H63"/>
    </sheetView>
  </sheetViews>
  <sheetFormatPr defaultColWidth="11.42578125" defaultRowHeight="12.75" x14ac:dyDescent="0.2"/>
  <cols>
    <col min="1" max="1" width="2.85546875" customWidth="1"/>
    <col min="2" max="2" width="7.140625" style="1" customWidth="1"/>
    <col min="3" max="3" width="4.7109375" style="1" customWidth="1"/>
    <col min="4" max="4" width="14.28515625" style="1" customWidth="1"/>
    <col min="5" max="6" width="8.7109375" style="153" customWidth="1"/>
    <col min="7" max="7" width="7.28515625" style="1" customWidth="1"/>
    <col min="8" max="8" width="17.5703125" style="1" customWidth="1"/>
    <col min="9" max="9" width="12.5703125" style="1" customWidth="1"/>
    <col min="10" max="19" width="6.7109375" style="1" customWidth="1"/>
    <col min="20" max="20" width="7.85546875" style="153" customWidth="1"/>
    <col min="21" max="21" width="8.140625" style="1" customWidth="1"/>
    <col min="22" max="22" width="8.140625" style="1" hidden="1" customWidth="1"/>
    <col min="23" max="24" width="6.7109375" style="1" customWidth="1"/>
  </cols>
  <sheetData>
    <row r="1" spans="1:24" ht="26.25" customHeight="1" x14ac:dyDescent="0.25">
      <c r="A1" s="6"/>
      <c r="B1" s="370" t="s">
        <v>269</v>
      </c>
      <c r="C1" s="2"/>
      <c r="D1" s="2"/>
      <c r="E1" s="193"/>
      <c r="F1" s="193"/>
      <c r="G1" s="2"/>
      <c r="H1" s="2"/>
      <c r="I1" s="2"/>
      <c r="P1" s="160"/>
      <c r="Q1" s="161"/>
      <c r="T1" s="150"/>
      <c r="U1" s="5"/>
      <c r="V1" s="5"/>
      <c r="W1" s="5"/>
      <c r="X1" s="5"/>
    </row>
    <row r="2" spans="1:24" ht="18" x14ac:dyDescent="0.25">
      <c r="A2" s="6"/>
      <c r="B2" s="136" t="s">
        <v>100</v>
      </c>
      <c r="C2" s="2"/>
      <c r="D2" s="2"/>
      <c r="E2" s="193"/>
      <c r="F2" s="193"/>
      <c r="G2" s="2"/>
      <c r="H2" s="2"/>
      <c r="I2" s="2"/>
      <c r="T2" s="150"/>
      <c r="U2" s="5"/>
      <c r="V2" s="5"/>
      <c r="W2" s="5"/>
      <c r="X2" s="5"/>
    </row>
    <row r="3" spans="1:24" ht="15" x14ac:dyDescent="0.25">
      <c r="B3" s="135" t="s">
        <v>258</v>
      </c>
      <c r="C3" s="3"/>
      <c r="D3" s="3" t="s">
        <v>16</v>
      </c>
      <c r="E3" s="7" t="s">
        <v>238</v>
      </c>
      <c r="F3" s="7" t="s">
        <v>238</v>
      </c>
      <c r="G3" s="9" t="s">
        <v>17</v>
      </c>
      <c r="H3" s="147" t="s">
        <v>259</v>
      </c>
      <c r="I3" s="148" t="s">
        <v>260</v>
      </c>
      <c r="J3" s="7" t="s">
        <v>8</v>
      </c>
      <c r="K3" s="8"/>
      <c r="L3" s="7" t="s">
        <v>3</v>
      </c>
      <c r="M3" s="8"/>
      <c r="N3" s="7" t="s">
        <v>0</v>
      </c>
      <c r="O3" s="8"/>
      <c r="P3" s="7" t="s">
        <v>1</v>
      </c>
      <c r="Q3" s="8"/>
      <c r="R3" s="7" t="s">
        <v>2</v>
      </c>
      <c r="S3" s="8"/>
      <c r="T3" s="9" t="s">
        <v>95</v>
      </c>
      <c r="U3" s="137"/>
      <c r="V3" s="17"/>
      <c r="W3" s="17"/>
      <c r="X3" s="17"/>
    </row>
    <row r="4" spans="1:24" ht="26.25" x14ac:dyDescent="0.25">
      <c r="B4" s="322" t="s">
        <v>99</v>
      </c>
      <c r="C4" s="4" t="s">
        <v>5</v>
      </c>
      <c r="D4" s="4"/>
      <c r="E4" s="194" t="s">
        <v>239</v>
      </c>
      <c r="F4" s="194" t="s">
        <v>240</v>
      </c>
      <c r="G4" s="234" t="s">
        <v>18</v>
      </c>
      <c r="H4" s="12" t="s">
        <v>101</v>
      </c>
      <c r="I4" s="12" t="s">
        <v>102</v>
      </c>
      <c r="J4" s="10" t="s">
        <v>9</v>
      </c>
      <c r="K4" s="11" t="s">
        <v>10</v>
      </c>
      <c r="L4" s="12" t="s">
        <v>6</v>
      </c>
      <c r="M4" s="13" t="s">
        <v>7</v>
      </c>
      <c r="N4" s="12" t="s">
        <v>6</v>
      </c>
      <c r="O4" s="13" t="s">
        <v>7</v>
      </c>
      <c r="P4" s="12" t="s">
        <v>6</v>
      </c>
      <c r="Q4" s="13" t="s">
        <v>7</v>
      </c>
      <c r="R4" s="12" t="s">
        <v>6</v>
      </c>
      <c r="S4" s="13" t="s">
        <v>7</v>
      </c>
      <c r="T4" s="151" t="s">
        <v>167</v>
      </c>
      <c r="U4" s="137"/>
      <c r="V4" s="18"/>
      <c r="W4" s="18"/>
      <c r="X4" s="18"/>
    </row>
    <row r="5" spans="1:24" ht="15" x14ac:dyDescent="0.25">
      <c r="B5" s="323">
        <v>1</v>
      </c>
      <c r="C5" s="39">
        <v>1</v>
      </c>
      <c r="D5" s="39" t="s">
        <v>13</v>
      </c>
      <c r="E5" s="195">
        <v>4</v>
      </c>
      <c r="F5" s="195">
        <v>0</v>
      </c>
      <c r="G5" s="169">
        <v>280</v>
      </c>
      <c r="H5" s="138" t="s">
        <v>103</v>
      </c>
      <c r="I5" s="40" t="s">
        <v>104</v>
      </c>
      <c r="J5" s="41">
        <f t="shared" ref="J5:K7" si="0">L5+N5+P5+R5</f>
        <v>5</v>
      </c>
      <c r="K5" s="42">
        <f t="shared" si="0"/>
        <v>14</v>
      </c>
      <c r="L5" s="43">
        <v>2</v>
      </c>
      <c r="M5" s="44">
        <v>5</v>
      </c>
      <c r="N5" s="43">
        <v>1</v>
      </c>
      <c r="O5" s="44">
        <v>3</v>
      </c>
      <c r="P5" s="43">
        <v>1</v>
      </c>
      <c r="Q5" s="44">
        <v>3</v>
      </c>
      <c r="R5" s="43">
        <v>1</v>
      </c>
      <c r="S5" s="324">
        <v>3</v>
      </c>
      <c r="T5" s="121"/>
      <c r="U5" s="17"/>
      <c r="V5" s="17"/>
      <c r="W5" s="17"/>
      <c r="X5" s="17"/>
    </row>
    <row r="6" spans="1:24" ht="15" x14ac:dyDescent="0.25">
      <c r="B6" s="45"/>
      <c r="C6" s="46"/>
      <c r="D6" s="46" t="s">
        <v>15</v>
      </c>
      <c r="E6" s="98">
        <v>3.5</v>
      </c>
      <c r="F6" s="98">
        <v>0.5</v>
      </c>
      <c r="G6" s="170">
        <v>280</v>
      </c>
      <c r="H6" s="139" t="s">
        <v>103</v>
      </c>
      <c r="I6" s="47" t="s">
        <v>104</v>
      </c>
      <c r="J6" s="48">
        <f t="shared" si="0"/>
        <v>5</v>
      </c>
      <c r="K6" s="49">
        <f t="shared" si="0"/>
        <v>14</v>
      </c>
      <c r="L6" s="50">
        <v>2</v>
      </c>
      <c r="M6" s="51">
        <v>5</v>
      </c>
      <c r="N6" s="50">
        <v>1</v>
      </c>
      <c r="O6" s="51">
        <v>3</v>
      </c>
      <c r="P6" s="50">
        <v>1</v>
      </c>
      <c r="Q6" s="51">
        <v>3</v>
      </c>
      <c r="R6" s="50">
        <v>1</v>
      </c>
      <c r="S6" s="325">
        <v>3</v>
      </c>
      <c r="T6" s="87"/>
      <c r="U6" s="17"/>
      <c r="V6" s="17"/>
      <c r="W6" s="17"/>
      <c r="X6" s="17"/>
    </row>
    <row r="7" spans="1:24" ht="15" x14ac:dyDescent="0.25">
      <c r="B7" s="45"/>
      <c r="C7" s="46"/>
      <c r="D7" s="46" t="s">
        <v>14</v>
      </c>
      <c r="E7" s="98">
        <v>2</v>
      </c>
      <c r="F7" s="98">
        <v>2</v>
      </c>
      <c r="G7" s="170">
        <v>280</v>
      </c>
      <c r="H7" s="139" t="s">
        <v>103</v>
      </c>
      <c r="I7" s="47" t="s">
        <v>104</v>
      </c>
      <c r="J7" s="48">
        <f t="shared" si="0"/>
        <v>5</v>
      </c>
      <c r="K7" s="49">
        <f t="shared" si="0"/>
        <v>14</v>
      </c>
      <c r="L7" s="50">
        <v>2</v>
      </c>
      <c r="M7" s="51">
        <v>5</v>
      </c>
      <c r="N7" s="50">
        <v>1</v>
      </c>
      <c r="O7" s="51">
        <v>3</v>
      </c>
      <c r="P7" s="50">
        <v>1</v>
      </c>
      <c r="Q7" s="51">
        <v>3</v>
      </c>
      <c r="R7" s="50">
        <v>1</v>
      </c>
      <c r="S7" s="325">
        <v>3</v>
      </c>
      <c r="T7" s="87"/>
      <c r="U7" s="17"/>
      <c r="V7" s="17"/>
      <c r="W7" s="17"/>
      <c r="X7" s="17"/>
    </row>
    <row r="8" spans="1:24" ht="15" x14ac:dyDescent="0.25">
      <c r="B8" s="45"/>
      <c r="C8" s="46"/>
      <c r="D8" s="46" t="s">
        <v>11</v>
      </c>
      <c r="E8" s="98">
        <v>3</v>
      </c>
      <c r="F8" s="98">
        <v>1</v>
      </c>
      <c r="G8" s="170">
        <v>260</v>
      </c>
      <c r="H8" s="139" t="s">
        <v>103</v>
      </c>
      <c r="I8" s="47" t="s">
        <v>104</v>
      </c>
      <c r="J8" s="48">
        <f>L8+N8+P8+R8</f>
        <v>5</v>
      </c>
      <c r="K8" s="49">
        <f>M8+O8+Q8+S8</f>
        <v>13</v>
      </c>
      <c r="L8" s="50">
        <v>1.92</v>
      </c>
      <c r="M8" s="51">
        <v>5</v>
      </c>
      <c r="N8" s="50">
        <v>1.54</v>
      </c>
      <c r="O8" s="51">
        <v>4</v>
      </c>
      <c r="P8" s="50">
        <v>0.77</v>
      </c>
      <c r="Q8" s="51">
        <v>2</v>
      </c>
      <c r="R8" s="50">
        <v>0.77</v>
      </c>
      <c r="S8" s="325">
        <v>2</v>
      </c>
      <c r="T8" s="87"/>
      <c r="U8" s="17"/>
      <c r="V8" s="17"/>
      <c r="W8" s="17"/>
      <c r="X8" s="17"/>
    </row>
    <row r="9" spans="1:24" ht="15" x14ac:dyDescent="0.25">
      <c r="B9" s="45"/>
      <c r="C9" s="46"/>
      <c r="D9" s="46" t="s">
        <v>12</v>
      </c>
      <c r="E9" s="98">
        <v>2</v>
      </c>
      <c r="F9" s="98">
        <v>2</v>
      </c>
      <c r="G9" s="170">
        <v>260</v>
      </c>
      <c r="H9" s="139" t="s">
        <v>103</v>
      </c>
      <c r="I9" s="47" t="s">
        <v>104</v>
      </c>
      <c r="J9" s="48">
        <f>L9+N9+P9+R9</f>
        <v>5</v>
      </c>
      <c r="K9" s="49">
        <f>M9+O9+Q9+S9</f>
        <v>13</v>
      </c>
      <c r="L9" s="50">
        <v>1.92</v>
      </c>
      <c r="M9" s="51">
        <v>5</v>
      </c>
      <c r="N9" s="50">
        <v>1.54</v>
      </c>
      <c r="O9" s="51">
        <v>4</v>
      </c>
      <c r="P9" s="50">
        <v>0.77</v>
      </c>
      <c r="Q9" s="51">
        <v>2</v>
      </c>
      <c r="R9" s="50">
        <v>0.77</v>
      </c>
      <c r="S9" s="325">
        <v>2</v>
      </c>
      <c r="T9" s="87"/>
      <c r="U9" s="17"/>
      <c r="V9" s="17"/>
      <c r="W9" s="17"/>
      <c r="X9" s="17"/>
    </row>
    <row r="10" spans="1:24" ht="14.25" x14ac:dyDescent="0.2">
      <c r="A10" s="16"/>
      <c r="B10" s="326"/>
      <c r="C10" s="52"/>
      <c r="D10" s="53"/>
      <c r="E10" s="196"/>
      <c r="F10" s="196"/>
      <c r="G10" s="53"/>
      <c r="H10" s="53"/>
      <c r="I10" s="53"/>
      <c r="J10" s="54"/>
      <c r="K10" s="54"/>
      <c r="L10" s="53"/>
      <c r="M10" s="53"/>
      <c r="N10" s="53"/>
      <c r="O10" s="53"/>
      <c r="P10" s="53"/>
      <c r="Q10" s="53"/>
      <c r="R10" s="53"/>
      <c r="S10" s="53"/>
      <c r="T10" s="162"/>
      <c r="U10" s="28"/>
      <c r="V10" s="28"/>
      <c r="W10" s="28"/>
      <c r="X10" s="28"/>
    </row>
    <row r="11" spans="1:24" ht="15" x14ac:dyDescent="0.25">
      <c r="A11" s="32"/>
      <c r="B11" s="55">
        <v>1</v>
      </c>
      <c r="C11" s="56">
        <v>2</v>
      </c>
      <c r="D11" s="56" t="s">
        <v>15</v>
      </c>
      <c r="E11" s="76">
        <v>3.5</v>
      </c>
      <c r="F11" s="76">
        <v>0.5</v>
      </c>
      <c r="G11" s="327">
        <v>120</v>
      </c>
      <c r="H11" s="140" t="s">
        <v>106</v>
      </c>
      <c r="I11" s="140" t="s">
        <v>105</v>
      </c>
      <c r="J11" s="57">
        <f t="shared" ref="J11:K15" si="1">L11+N11+P11+R11</f>
        <v>2</v>
      </c>
      <c r="K11" s="58">
        <f t="shared" si="1"/>
        <v>6</v>
      </c>
      <c r="L11" s="59">
        <v>1</v>
      </c>
      <c r="M11" s="60">
        <v>2</v>
      </c>
      <c r="N11" s="59">
        <v>0.5</v>
      </c>
      <c r="O11" s="60">
        <v>2</v>
      </c>
      <c r="P11" s="59">
        <v>0.25</v>
      </c>
      <c r="Q11" s="60">
        <v>1</v>
      </c>
      <c r="R11" s="59">
        <v>0.25</v>
      </c>
      <c r="S11" s="328">
        <v>1</v>
      </c>
      <c r="T11" s="87"/>
      <c r="U11" s="33"/>
      <c r="V11" s="33"/>
      <c r="W11" s="33"/>
      <c r="X11" s="33"/>
    </row>
    <row r="12" spans="1:24" ht="15" x14ac:dyDescent="0.25">
      <c r="A12" s="32"/>
      <c r="B12" s="55"/>
      <c r="C12" s="56"/>
      <c r="D12" s="56" t="s">
        <v>14</v>
      </c>
      <c r="E12" s="76">
        <v>2</v>
      </c>
      <c r="F12" s="76">
        <v>2</v>
      </c>
      <c r="G12" s="327">
        <v>120</v>
      </c>
      <c r="H12" s="140" t="s">
        <v>106</v>
      </c>
      <c r="I12" s="140" t="s">
        <v>105</v>
      </c>
      <c r="J12" s="57">
        <f t="shared" si="1"/>
        <v>2</v>
      </c>
      <c r="K12" s="58">
        <f t="shared" si="1"/>
        <v>6</v>
      </c>
      <c r="L12" s="59">
        <v>1</v>
      </c>
      <c r="M12" s="60">
        <v>2</v>
      </c>
      <c r="N12" s="59">
        <v>0.5</v>
      </c>
      <c r="O12" s="60">
        <v>2</v>
      </c>
      <c r="P12" s="59">
        <v>0.25</v>
      </c>
      <c r="Q12" s="60">
        <v>1</v>
      </c>
      <c r="R12" s="59">
        <v>0.25</v>
      </c>
      <c r="S12" s="328">
        <v>1</v>
      </c>
      <c r="T12" s="87"/>
      <c r="U12" s="33"/>
      <c r="V12" s="33"/>
      <c r="W12" s="33"/>
      <c r="X12" s="33"/>
    </row>
    <row r="13" spans="1:24" ht="15" x14ac:dyDescent="0.25">
      <c r="A13" s="32"/>
      <c r="B13" s="55"/>
      <c r="C13" s="56"/>
      <c r="D13" s="56" t="s">
        <v>13</v>
      </c>
      <c r="E13" s="76">
        <v>4</v>
      </c>
      <c r="F13" s="76">
        <v>0</v>
      </c>
      <c r="G13" s="327">
        <v>120</v>
      </c>
      <c r="H13" s="140" t="s">
        <v>106</v>
      </c>
      <c r="I13" s="140" t="s">
        <v>105</v>
      </c>
      <c r="J13" s="57">
        <f t="shared" si="1"/>
        <v>2</v>
      </c>
      <c r="K13" s="58">
        <f t="shared" si="1"/>
        <v>6</v>
      </c>
      <c r="L13" s="59">
        <v>1</v>
      </c>
      <c r="M13" s="60">
        <v>2</v>
      </c>
      <c r="N13" s="59">
        <v>0.5</v>
      </c>
      <c r="O13" s="60">
        <v>2</v>
      </c>
      <c r="P13" s="59">
        <v>0.25</v>
      </c>
      <c r="Q13" s="60">
        <v>1</v>
      </c>
      <c r="R13" s="59">
        <v>0.25</v>
      </c>
      <c r="S13" s="328">
        <v>1</v>
      </c>
      <c r="T13" s="87"/>
      <c r="U13" s="33"/>
      <c r="V13" s="33"/>
      <c r="W13" s="33"/>
      <c r="X13" s="33"/>
    </row>
    <row r="14" spans="1:24" ht="15" x14ac:dyDescent="0.25">
      <c r="A14" s="32"/>
      <c r="B14" s="55"/>
      <c r="C14" s="56"/>
      <c r="D14" s="56" t="s">
        <v>11</v>
      </c>
      <c r="E14" s="76">
        <v>3</v>
      </c>
      <c r="F14" s="76">
        <v>1</v>
      </c>
      <c r="G14" s="327">
        <v>60</v>
      </c>
      <c r="H14" s="140"/>
      <c r="I14" s="140" t="s">
        <v>105</v>
      </c>
      <c r="J14" s="57">
        <f t="shared" si="1"/>
        <v>1</v>
      </c>
      <c r="K14" s="58">
        <f t="shared" si="1"/>
        <v>3</v>
      </c>
      <c r="L14" s="59">
        <v>0.33</v>
      </c>
      <c r="M14" s="60">
        <v>1</v>
      </c>
      <c r="N14" s="59">
        <v>0.33</v>
      </c>
      <c r="O14" s="60">
        <v>1</v>
      </c>
      <c r="P14" s="59">
        <v>0.17</v>
      </c>
      <c r="Q14" s="60">
        <v>0.5</v>
      </c>
      <c r="R14" s="59">
        <v>0.17</v>
      </c>
      <c r="S14" s="328">
        <v>0.5</v>
      </c>
      <c r="T14" s="87"/>
      <c r="U14" s="33"/>
      <c r="V14" s="33"/>
      <c r="W14" s="33"/>
      <c r="X14" s="33"/>
    </row>
    <row r="15" spans="1:24" ht="15" x14ac:dyDescent="0.25">
      <c r="A15" s="32"/>
      <c r="B15" s="55"/>
      <c r="C15" s="56"/>
      <c r="D15" s="56" t="s">
        <v>12</v>
      </c>
      <c r="E15" s="76">
        <v>2</v>
      </c>
      <c r="F15" s="76">
        <v>2</v>
      </c>
      <c r="G15" s="327">
        <v>60</v>
      </c>
      <c r="H15" s="140"/>
      <c r="I15" s="140" t="s">
        <v>105</v>
      </c>
      <c r="J15" s="57">
        <f t="shared" si="1"/>
        <v>1</v>
      </c>
      <c r="K15" s="58">
        <f t="shared" si="1"/>
        <v>3</v>
      </c>
      <c r="L15" s="59">
        <v>0.33</v>
      </c>
      <c r="M15" s="60">
        <v>1</v>
      </c>
      <c r="N15" s="59">
        <v>0.33</v>
      </c>
      <c r="O15" s="60">
        <v>1</v>
      </c>
      <c r="P15" s="59">
        <v>0.17</v>
      </c>
      <c r="Q15" s="60">
        <v>0.5</v>
      </c>
      <c r="R15" s="59">
        <v>0.17</v>
      </c>
      <c r="S15" s="328">
        <v>0.5</v>
      </c>
      <c r="T15" s="87"/>
      <c r="U15" s="33"/>
      <c r="V15" s="33"/>
      <c r="W15" s="33"/>
      <c r="X15" s="33"/>
    </row>
    <row r="16" spans="1:24" ht="14.25" x14ac:dyDescent="0.2">
      <c r="B16" s="326"/>
      <c r="C16" s="52"/>
      <c r="D16" s="53"/>
      <c r="E16" s="196"/>
      <c r="F16" s="196"/>
      <c r="G16" s="53"/>
      <c r="H16" s="53"/>
      <c r="I16" s="53"/>
      <c r="J16" s="54"/>
      <c r="K16" s="54"/>
      <c r="L16" s="53"/>
      <c r="M16" s="53"/>
      <c r="N16" s="53"/>
      <c r="O16" s="53"/>
      <c r="P16" s="53"/>
      <c r="Q16" s="53"/>
      <c r="R16" s="53"/>
      <c r="S16" s="53"/>
      <c r="T16" s="162"/>
      <c r="U16" s="19"/>
      <c r="V16" s="19"/>
      <c r="W16" s="19"/>
      <c r="X16" s="19"/>
    </row>
    <row r="17" spans="1:24" ht="15" x14ac:dyDescent="0.25">
      <c r="B17" s="45">
        <v>2</v>
      </c>
      <c r="C17" s="46">
        <v>1</v>
      </c>
      <c r="D17" s="46" t="s">
        <v>20</v>
      </c>
      <c r="E17" s="98">
        <v>3.5</v>
      </c>
      <c r="F17" s="98">
        <v>0.5</v>
      </c>
      <c r="G17" s="170">
        <v>100</v>
      </c>
      <c r="H17" s="139" t="s">
        <v>108</v>
      </c>
      <c r="I17" s="139" t="s">
        <v>107</v>
      </c>
      <c r="J17" s="48">
        <f>L17+N17+P17+R17</f>
        <v>2</v>
      </c>
      <c r="K17" s="49">
        <f>+M17+O17+Q17+S17</f>
        <v>5</v>
      </c>
      <c r="L17" s="50">
        <v>0.8</v>
      </c>
      <c r="M17" s="51">
        <v>2</v>
      </c>
      <c r="N17" s="50">
        <v>0.4</v>
      </c>
      <c r="O17" s="51">
        <v>1</v>
      </c>
      <c r="P17" s="50">
        <v>0.4</v>
      </c>
      <c r="Q17" s="51">
        <v>1</v>
      </c>
      <c r="R17" s="50">
        <v>0.4</v>
      </c>
      <c r="S17" s="325">
        <v>1</v>
      </c>
      <c r="T17" s="87"/>
      <c r="U17" s="17"/>
      <c r="V17" s="17"/>
      <c r="W17" s="19"/>
      <c r="X17" s="19"/>
    </row>
    <row r="18" spans="1:24" ht="15" x14ac:dyDescent="0.25">
      <c r="B18" s="329"/>
      <c r="C18" s="61"/>
      <c r="D18" s="46" t="s">
        <v>19</v>
      </c>
      <c r="E18" s="98">
        <v>2</v>
      </c>
      <c r="F18" s="98">
        <v>2</v>
      </c>
      <c r="G18" s="170">
        <v>80</v>
      </c>
      <c r="H18" s="139"/>
      <c r="I18" s="139" t="s">
        <v>107</v>
      </c>
      <c r="J18" s="48">
        <f>L18+N18+P18+R18</f>
        <v>1</v>
      </c>
      <c r="K18" s="49">
        <f>+M18+O18+Q18+S18</f>
        <v>4</v>
      </c>
      <c r="L18" s="50">
        <v>0.33</v>
      </c>
      <c r="M18" s="212">
        <v>1.5</v>
      </c>
      <c r="N18" s="213">
        <v>0.33</v>
      </c>
      <c r="O18" s="212">
        <v>1.5</v>
      </c>
      <c r="P18" s="50">
        <v>0.17</v>
      </c>
      <c r="Q18" s="51">
        <v>0.5</v>
      </c>
      <c r="R18" s="50">
        <v>0.17</v>
      </c>
      <c r="S18" s="325">
        <v>0.5</v>
      </c>
      <c r="T18" s="87"/>
      <c r="U18" s="19"/>
      <c r="V18" s="19"/>
      <c r="W18" s="19"/>
      <c r="X18" s="19"/>
    </row>
    <row r="19" spans="1:24" ht="15" x14ac:dyDescent="0.25">
      <c r="B19" s="329"/>
      <c r="C19" s="61"/>
      <c r="D19" s="46" t="s">
        <v>23</v>
      </c>
      <c r="E19" s="98">
        <v>2</v>
      </c>
      <c r="F19" s="98">
        <v>2</v>
      </c>
      <c r="G19" s="170">
        <v>120</v>
      </c>
      <c r="H19" s="139" t="s">
        <v>108</v>
      </c>
      <c r="I19" s="286" t="s">
        <v>116</v>
      </c>
      <c r="J19" s="48">
        <f>L19+N19+P19+R19</f>
        <v>2</v>
      </c>
      <c r="K19" s="49">
        <f>+M19+O19+Q19+S19</f>
        <v>8</v>
      </c>
      <c r="L19" s="50">
        <v>1</v>
      </c>
      <c r="M19" s="212">
        <v>4</v>
      </c>
      <c r="N19" s="213">
        <v>0.34</v>
      </c>
      <c r="O19" s="212">
        <v>2</v>
      </c>
      <c r="P19" s="50">
        <v>0.33</v>
      </c>
      <c r="Q19" s="51">
        <v>1</v>
      </c>
      <c r="R19" s="50">
        <v>0.33</v>
      </c>
      <c r="S19" s="325">
        <v>1</v>
      </c>
      <c r="T19" s="87">
        <v>15</v>
      </c>
      <c r="U19" s="214"/>
      <c r="V19" s="19"/>
      <c r="W19" s="19"/>
      <c r="X19" s="19"/>
    </row>
    <row r="20" spans="1:24" ht="15" x14ac:dyDescent="0.25">
      <c r="B20" s="45"/>
      <c r="C20" s="46"/>
      <c r="D20" s="46" t="s">
        <v>22</v>
      </c>
      <c r="E20" s="98">
        <v>3.5</v>
      </c>
      <c r="F20" s="98">
        <v>0.5</v>
      </c>
      <c r="G20" s="171">
        <v>80</v>
      </c>
      <c r="H20" s="141" t="s">
        <v>108</v>
      </c>
      <c r="I20" s="141" t="s">
        <v>107</v>
      </c>
      <c r="J20" s="62">
        <f>N20+P20+R20</f>
        <v>2</v>
      </c>
      <c r="K20" s="63">
        <f>O20+Q20+S20</f>
        <v>4</v>
      </c>
      <c r="L20" s="64"/>
      <c r="M20" s="65"/>
      <c r="N20" s="66">
        <v>1</v>
      </c>
      <c r="O20" s="67">
        <v>2</v>
      </c>
      <c r="P20" s="66">
        <v>0.5</v>
      </c>
      <c r="Q20" s="67">
        <v>1</v>
      </c>
      <c r="R20" s="66">
        <v>0.5</v>
      </c>
      <c r="S20" s="330">
        <v>1</v>
      </c>
      <c r="T20" s="87"/>
      <c r="U20" s="5"/>
      <c r="V20" s="19"/>
      <c r="W20" s="19"/>
      <c r="X20" s="19"/>
    </row>
    <row r="21" spans="1:24" ht="15" x14ac:dyDescent="0.25">
      <c r="B21" s="45"/>
      <c r="C21" s="46"/>
      <c r="D21" s="46" t="s">
        <v>21</v>
      </c>
      <c r="E21" s="98">
        <v>3.5</v>
      </c>
      <c r="F21" s="98">
        <v>0.5</v>
      </c>
      <c r="G21" s="171">
        <v>60</v>
      </c>
      <c r="H21" s="141"/>
      <c r="I21" s="141" t="s">
        <v>107</v>
      </c>
      <c r="J21" s="62">
        <f>N21+P21+R21</f>
        <v>1</v>
      </c>
      <c r="K21" s="63">
        <f>O21+Q21+S21</f>
        <v>3</v>
      </c>
      <c r="L21" s="64"/>
      <c r="M21" s="65"/>
      <c r="N21" s="66">
        <v>0.34</v>
      </c>
      <c r="O21" s="67">
        <v>1</v>
      </c>
      <c r="P21" s="66">
        <v>0.33</v>
      </c>
      <c r="Q21" s="67">
        <v>1</v>
      </c>
      <c r="R21" s="66">
        <v>0.33</v>
      </c>
      <c r="S21" s="330">
        <v>1</v>
      </c>
      <c r="T21" s="87"/>
      <c r="U21" s="17"/>
      <c r="V21" s="17"/>
      <c r="W21" s="17"/>
      <c r="X21" s="17"/>
    </row>
    <row r="22" spans="1:24" ht="15" x14ac:dyDescent="0.25">
      <c r="B22" s="45"/>
      <c r="C22" s="46"/>
      <c r="D22" s="46" t="s">
        <v>24</v>
      </c>
      <c r="E22" s="98">
        <v>3</v>
      </c>
      <c r="F22" s="98">
        <v>1</v>
      </c>
      <c r="G22" s="172">
        <v>40</v>
      </c>
      <c r="H22" s="142"/>
      <c r="I22" s="142" t="s">
        <v>116</v>
      </c>
      <c r="J22" s="68"/>
      <c r="K22" s="69"/>
      <c r="L22" s="70">
        <v>1</v>
      </c>
      <c r="M22" s="71">
        <v>2</v>
      </c>
      <c r="N22" s="72"/>
      <c r="O22" s="73"/>
      <c r="P22" s="72"/>
      <c r="Q22" s="73"/>
      <c r="R22" s="72"/>
      <c r="S22" s="331"/>
      <c r="T22" s="87"/>
      <c r="U22" s="17"/>
      <c r="V22" s="17"/>
      <c r="W22" s="17"/>
      <c r="X22" s="17"/>
    </row>
    <row r="23" spans="1:24" ht="15" x14ac:dyDescent="0.25">
      <c r="B23" s="45"/>
      <c r="C23" s="46"/>
      <c r="D23" s="46" t="s">
        <v>25</v>
      </c>
      <c r="E23" s="98">
        <v>3</v>
      </c>
      <c r="F23" s="98">
        <v>1</v>
      </c>
      <c r="G23" s="172">
        <v>0</v>
      </c>
      <c r="H23" s="142"/>
      <c r="I23" s="142" t="s">
        <v>116</v>
      </c>
      <c r="J23" s="68"/>
      <c r="K23" s="69"/>
      <c r="L23" s="70">
        <v>0</v>
      </c>
      <c r="M23" s="71">
        <v>0</v>
      </c>
      <c r="N23" s="72"/>
      <c r="O23" s="73"/>
      <c r="P23" s="72"/>
      <c r="Q23" s="73"/>
      <c r="R23" s="72"/>
      <c r="S23" s="331"/>
      <c r="T23" s="87"/>
      <c r="U23" s="17"/>
      <c r="V23" s="17"/>
      <c r="W23" s="17"/>
      <c r="X23" s="17"/>
    </row>
    <row r="24" spans="1:24" ht="14.25" x14ac:dyDescent="0.2">
      <c r="B24" s="326"/>
      <c r="C24" s="52"/>
      <c r="D24" s="53"/>
      <c r="E24" s="196"/>
      <c r="F24" s="196"/>
      <c r="G24" s="53"/>
      <c r="H24" s="53"/>
      <c r="I24" s="53"/>
      <c r="J24" s="54"/>
      <c r="K24" s="54"/>
      <c r="L24" s="53"/>
      <c r="M24" s="53"/>
      <c r="N24" s="53"/>
      <c r="O24" s="53"/>
      <c r="P24" s="53"/>
      <c r="Q24" s="53"/>
      <c r="R24" s="53"/>
      <c r="S24" s="53"/>
      <c r="T24" s="162"/>
      <c r="U24" s="17"/>
      <c r="V24" s="17"/>
      <c r="W24" s="17"/>
      <c r="X24" s="17"/>
    </row>
    <row r="25" spans="1:24" ht="15" x14ac:dyDescent="0.25">
      <c r="A25" s="32"/>
      <c r="B25" s="55">
        <v>2</v>
      </c>
      <c r="C25" s="56">
        <v>2</v>
      </c>
      <c r="D25" s="56" t="s">
        <v>20</v>
      </c>
      <c r="E25" s="76">
        <v>3.5</v>
      </c>
      <c r="F25" s="76">
        <v>0.5</v>
      </c>
      <c r="G25" s="327">
        <v>220</v>
      </c>
      <c r="H25" s="140" t="s">
        <v>120</v>
      </c>
      <c r="I25" s="140" t="s">
        <v>121</v>
      </c>
      <c r="J25" s="57">
        <f>L25+N25+P25+R25</f>
        <v>5</v>
      </c>
      <c r="K25" s="58">
        <f>+M25+O25+Q25+S25</f>
        <v>11</v>
      </c>
      <c r="L25" s="59">
        <v>2</v>
      </c>
      <c r="M25" s="60">
        <v>4</v>
      </c>
      <c r="N25" s="59">
        <v>1</v>
      </c>
      <c r="O25" s="60">
        <v>3</v>
      </c>
      <c r="P25" s="59">
        <v>1</v>
      </c>
      <c r="Q25" s="60">
        <v>2</v>
      </c>
      <c r="R25" s="59">
        <v>1</v>
      </c>
      <c r="S25" s="328">
        <v>2</v>
      </c>
      <c r="T25" s="87"/>
      <c r="U25" s="33"/>
      <c r="V25" s="33"/>
      <c r="W25" s="33"/>
      <c r="X25" s="33"/>
    </row>
    <row r="26" spans="1:24" ht="15" x14ac:dyDescent="0.25">
      <c r="A26" s="32"/>
      <c r="B26" s="55"/>
      <c r="C26" s="56"/>
      <c r="D26" s="56" t="s">
        <v>19</v>
      </c>
      <c r="E26" s="76">
        <v>2</v>
      </c>
      <c r="F26" s="76">
        <v>2</v>
      </c>
      <c r="G26" s="327">
        <v>200</v>
      </c>
      <c r="H26" s="140" t="s">
        <v>120</v>
      </c>
      <c r="I26" s="140" t="s">
        <v>164</v>
      </c>
      <c r="J26" s="57">
        <f>L26+N26+P26+R26</f>
        <v>4</v>
      </c>
      <c r="K26" s="58">
        <f>+M26+O26+Q26+S26</f>
        <v>10</v>
      </c>
      <c r="L26" s="156">
        <v>1</v>
      </c>
      <c r="M26" s="60">
        <v>3</v>
      </c>
      <c r="N26" s="59">
        <v>1</v>
      </c>
      <c r="O26" s="60">
        <v>3</v>
      </c>
      <c r="P26" s="59">
        <v>1</v>
      </c>
      <c r="Q26" s="60">
        <v>2</v>
      </c>
      <c r="R26" s="59">
        <v>1</v>
      </c>
      <c r="S26" s="328">
        <v>2</v>
      </c>
      <c r="T26" s="87"/>
      <c r="U26" s="33"/>
      <c r="V26" s="33"/>
      <c r="W26" s="33"/>
      <c r="X26" s="33"/>
    </row>
    <row r="27" spans="1:24" ht="15" x14ac:dyDescent="0.25">
      <c r="A27" s="32"/>
      <c r="B27" s="55"/>
      <c r="C27" s="56"/>
      <c r="D27" s="56" t="s">
        <v>23</v>
      </c>
      <c r="E27" s="76">
        <v>2</v>
      </c>
      <c r="F27" s="76">
        <v>2</v>
      </c>
      <c r="G27" s="327">
        <v>270</v>
      </c>
      <c r="H27" s="140" t="s">
        <v>120</v>
      </c>
      <c r="I27" s="140" t="s">
        <v>121</v>
      </c>
      <c r="J27" s="57">
        <f>L27+N27+P27+R27</f>
        <v>5</v>
      </c>
      <c r="K27" s="58">
        <f>+M27+O27+Q27+S27</f>
        <v>18</v>
      </c>
      <c r="L27" s="59">
        <v>2</v>
      </c>
      <c r="M27" s="60">
        <v>6</v>
      </c>
      <c r="N27" s="59">
        <v>1.5</v>
      </c>
      <c r="O27" s="60">
        <v>6</v>
      </c>
      <c r="P27" s="59">
        <v>0.75</v>
      </c>
      <c r="Q27" s="60">
        <v>3</v>
      </c>
      <c r="R27" s="59">
        <v>0.75</v>
      </c>
      <c r="S27" s="328">
        <v>3</v>
      </c>
      <c r="T27" s="87">
        <v>15</v>
      </c>
      <c r="U27" s="33"/>
      <c r="V27" s="33"/>
      <c r="W27" s="33"/>
      <c r="X27" s="33"/>
    </row>
    <row r="28" spans="1:24" ht="15" x14ac:dyDescent="0.25">
      <c r="A28" s="32"/>
      <c r="B28" s="55"/>
      <c r="C28" s="56"/>
      <c r="D28" s="56" t="s">
        <v>22</v>
      </c>
      <c r="E28" s="76">
        <v>3.5</v>
      </c>
      <c r="F28" s="76">
        <v>0.5</v>
      </c>
      <c r="G28" s="332">
        <v>140</v>
      </c>
      <c r="H28" s="93" t="s">
        <v>112</v>
      </c>
      <c r="I28" s="93" t="s">
        <v>113</v>
      </c>
      <c r="J28" s="74">
        <f>N28+P28+R28</f>
        <v>3</v>
      </c>
      <c r="K28" s="75">
        <f>O28+Q28+S28</f>
        <v>7</v>
      </c>
      <c r="L28" s="76"/>
      <c r="M28" s="215"/>
      <c r="N28" s="78">
        <v>1.5</v>
      </c>
      <c r="O28" s="79">
        <v>4</v>
      </c>
      <c r="P28" s="78">
        <v>0.75</v>
      </c>
      <c r="Q28" s="79">
        <v>2</v>
      </c>
      <c r="R28" s="78">
        <v>0.75</v>
      </c>
      <c r="S28" s="333">
        <v>1</v>
      </c>
      <c r="T28" s="87"/>
      <c r="U28" s="33"/>
      <c r="V28" s="33"/>
      <c r="W28" s="33"/>
      <c r="X28" s="33"/>
    </row>
    <row r="29" spans="1:24" ht="15" x14ac:dyDescent="0.25">
      <c r="A29" s="32"/>
      <c r="B29" s="55"/>
      <c r="C29" s="56"/>
      <c r="D29" s="56" t="s">
        <v>21</v>
      </c>
      <c r="E29" s="76">
        <v>3.5</v>
      </c>
      <c r="F29" s="76">
        <v>0.5</v>
      </c>
      <c r="G29" s="332">
        <v>160</v>
      </c>
      <c r="H29" s="93" t="s">
        <v>112</v>
      </c>
      <c r="I29" s="93" t="s">
        <v>113</v>
      </c>
      <c r="J29" s="74">
        <f>N29+P29+R29</f>
        <v>3</v>
      </c>
      <c r="K29" s="75">
        <f>O29+Q29+S29</f>
        <v>8</v>
      </c>
      <c r="L29" s="76"/>
      <c r="M29" s="77"/>
      <c r="N29" s="78">
        <v>1.5</v>
      </c>
      <c r="O29" s="79">
        <v>4</v>
      </c>
      <c r="P29" s="78">
        <v>0.75</v>
      </c>
      <c r="Q29" s="79">
        <v>2</v>
      </c>
      <c r="R29" s="78">
        <v>0.75</v>
      </c>
      <c r="S29" s="333">
        <v>2</v>
      </c>
      <c r="T29" s="87"/>
      <c r="U29" s="33"/>
      <c r="V29" s="33"/>
      <c r="W29" s="33"/>
      <c r="X29" s="33"/>
    </row>
    <row r="30" spans="1:24" ht="15" x14ac:dyDescent="0.25">
      <c r="A30" s="32"/>
      <c r="B30" s="55"/>
      <c r="C30" s="56"/>
      <c r="D30" s="56" t="s">
        <v>24</v>
      </c>
      <c r="E30" s="76">
        <v>3</v>
      </c>
      <c r="F30" s="76">
        <v>1</v>
      </c>
      <c r="G30" s="334">
        <v>100</v>
      </c>
      <c r="H30" s="143" t="s">
        <v>114</v>
      </c>
      <c r="I30" s="143" t="s">
        <v>115</v>
      </c>
      <c r="J30" s="80"/>
      <c r="K30" s="81"/>
      <c r="L30" s="82">
        <v>2</v>
      </c>
      <c r="M30" s="83">
        <v>5</v>
      </c>
      <c r="N30" s="80"/>
      <c r="O30" s="81"/>
      <c r="P30" s="80"/>
      <c r="Q30" s="81"/>
      <c r="R30" s="80"/>
      <c r="S30" s="335"/>
      <c r="T30" s="87"/>
      <c r="U30" s="33"/>
      <c r="V30" s="33"/>
      <c r="W30" s="33"/>
      <c r="X30" s="33"/>
    </row>
    <row r="31" spans="1:24" ht="15" x14ac:dyDescent="0.25">
      <c r="A31" s="32"/>
      <c r="B31" s="55"/>
      <c r="C31" s="56"/>
      <c r="D31" s="56" t="s">
        <v>25</v>
      </c>
      <c r="E31" s="76">
        <v>3</v>
      </c>
      <c r="F31" s="76">
        <v>1</v>
      </c>
      <c r="G31" s="334">
        <v>100</v>
      </c>
      <c r="H31" s="143" t="s">
        <v>114</v>
      </c>
      <c r="I31" s="143" t="s">
        <v>115</v>
      </c>
      <c r="J31" s="80"/>
      <c r="K31" s="81"/>
      <c r="L31" s="82">
        <v>2</v>
      </c>
      <c r="M31" s="83">
        <v>5</v>
      </c>
      <c r="N31" s="80"/>
      <c r="O31" s="81"/>
      <c r="P31" s="80"/>
      <c r="Q31" s="81"/>
      <c r="R31" s="80"/>
      <c r="S31" s="335"/>
      <c r="T31" s="87"/>
      <c r="U31" s="33"/>
      <c r="V31" s="33"/>
      <c r="W31" s="33"/>
      <c r="X31" s="33"/>
    </row>
    <row r="32" spans="1:24" ht="14.25" x14ac:dyDescent="0.2">
      <c r="B32" s="326"/>
      <c r="C32" s="52"/>
      <c r="D32" s="53"/>
      <c r="E32" s="196"/>
      <c r="F32" s="196"/>
      <c r="G32" s="53"/>
      <c r="H32" s="53"/>
      <c r="I32" s="53"/>
      <c r="J32" s="54"/>
      <c r="K32" s="54"/>
      <c r="L32" s="53"/>
      <c r="M32" s="53"/>
      <c r="N32" s="53"/>
      <c r="O32" s="53"/>
      <c r="P32" s="53"/>
      <c r="Q32" s="53"/>
      <c r="R32" s="53"/>
      <c r="S32" s="53"/>
      <c r="T32" s="162"/>
      <c r="U32" s="19"/>
      <c r="V32" s="19"/>
      <c r="W32" s="19"/>
      <c r="X32" s="19"/>
    </row>
    <row r="33" spans="1:24" ht="15" x14ac:dyDescent="0.25">
      <c r="B33" s="45">
        <v>3</v>
      </c>
      <c r="C33" s="46">
        <v>1</v>
      </c>
      <c r="D33" s="46" t="s">
        <v>26</v>
      </c>
      <c r="E33" s="98">
        <v>3</v>
      </c>
      <c r="F33" s="98">
        <v>1</v>
      </c>
      <c r="G33" s="170">
        <v>280</v>
      </c>
      <c r="H33" s="139" t="s">
        <v>110</v>
      </c>
      <c r="I33" s="139" t="s">
        <v>117</v>
      </c>
      <c r="J33" s="48">
        <f>L33+N33+P33+R33</f>
        <v>5</v>
      </c>
      <c r="K33" s="49">
        <f>M33+O33+Q33+S33</f>
        <v>14</v>
      </c>
      <c r="L33" s="50">
        <v>2</v>
      </c>
      <c r="M33" s="51">
        <v>5</v>
      </c>
      <c r="N33" s="50">
        <v>1.5</v>
      </c>
      <c r="O33" s="51">
        <v>5</v>
      </c>
      <c r="P33" s="50">
        <v>0.75</v>
      </c>
      <c r="Q33" s="51">
        <v>2</v>
      </c>
      <c r="R33" s="50">
        <v>0.75</v>
      </c>
      <c r="S33" s="325">
        <v>2</v>
      </c>
      <c r="T33" s="87"/>
      <c r="U33" s="17"/>
      <c r="V33" s="17"/>
      <c r="W33" s="17"/>
      <c r="X33" s="17"/>
    </row>
    <row r="34" spans="1:24" ht="15" x14ac:dyDescent="0.25">
      <c r="B34" s="45"/>
      <c r="C34" s="46"/>
      <c r="D34" s="46" t="s">
        <v>28</v>
      </c>
      <c r="E34" s="98">
        <v>3</v>
      </c>
      <c r="F34" s="98">
        <v>1</v>
      </c>
      <c r="G34" s="173">
        <v>144</v>
      </c>
      <c r="H34" s="144" t="s">
        <v>109</v>
      </c>
      <c r="I34" s="144" t="s">
        <v>111</v>
      </c>
      <c r="J34" s="112">
        <f t="shared" ref="J34:K37" si="2">L34+N34+P34+R34</f>
        <v>3</v>
      </c>
      <c r="K34" s="113">
        <f t="shared" si="2"/>
        <v>9</v>
      </c>
      <c r="L34" s="84"/>
      <c r="M34" s="85"/>
      <c r="N34" s="110">
        <v>1.25</v>
      </c>
      <c r="O34" s="111">
        <v>4</v>
      </c>
      <c r="P34" s="110">
        <v>0.75</v>
      </c>
      <c r="Q34" s="111">
        <v>2</v>
      </c>
      <c r="R34" s="110">
        <v>1</v>
      </c>
      <c r="S34" s="336">
        <v>3</v>
      </c>
      <c r="T34" s="87">
        <v>16</v>
      </c>
      <c r="U34" s="17"/>
      <c r="V34" s="17"/>
      <c r="W34" s="17"/>
      <c r="X34" s="17"/>
    </row>
    <row r="35" spans="1:24" ht="15" x14ac:dyDescent="0.25">
      <c r="B35" s="45"/>
      <c r="C35" s="46"/>
      <c r="D35" s="46" t="s">
        <v>37</v>
      </c>
      <c r="E35" s="98">
        <v>3.5</v>
      </c>
      <c r="F35" s="98">
        <v>0.5</v>
      </c>
      <c r="G35" s="173">
        <v>180</v>
      </c>
      <c r="H35" s="144" t="s">
        <v>109</v>
      </c>
      <c r="I35" s="144" t="s">
        <v>111</v>
      </c>
      <c r="J35" s="112">
        <f t="shared" si="2"/>
        <v>3</v>
      </c>
      <c r="K35" s="113">
        <f t="shared" si="2"/>
        <v>12</v>
      </c>
      <c r="L35" s="84"/>
      <c r="M35" s="85"/>
      <c r="N35" s="110">
        <v>1.5</v>
      </c>
      <c r="O35" s="111">
        <v>6</v>
      </c>
      <c r="P35" s="110">
        <v>0.75</v>
      </c>
      <c r="Q35" s="111">
        <v>3</v>
      </c>
      <c r="R35" s="110">
        <v>0.75</v>
      </c>
      <c r="S35" s="336">
        <v>3</v>
      </c>
      <c r="T35" s="87">
        <v>15</v>
      </c>
      <c r="U35" s="17"/>
      <c r="V35" s="17"/>
      <c r="W35" s="17"/>
      <c r="X35" s="17"/>
    </row>
    <row r="36" spans="1:24" ht="15" x14ac:dyDescent="0.25">
      <c r="B36" s="45"/>
      <c r="C36" s="46"/>
      <c r="D36" s="46" t="s">
        <v>94</v>
      </c>
      <c r="E36" s="98">
        <v>3.5</v>
      </c>
      <c r="F36" s="98">
        <v>0.5</v>
      </c>
      <c r="G36" s="173">
        <v>150</v>
      </c>
      <c r="H36" s="144" t="s">
        <v>109</v>
      </c>
      <c r="I36" s="144" t="s">
        <v>111</v>
      </c>
      <c r="J36" s="112">
        <f t="shared" si="2"/>
        <v>3</v>
      </c>
      <c r="K36" s="113">
        <f t="shared" si="2"/>
        <v>10</v>
      </c>
      <c r="L36" s="68"/>
      <c r="M36" s="69"/>
      <c r="N36" s="216">
        <v>1.8</v>
      </c>
      <c r="O36" s="217">
        <v>4</v>
      </c>
      <c r="P36" s="216">
        <v>0.6</v>
      </c>
      <c r="Q36" s="217">
        <v>3</v>
      </c>
      <c r="R36" s="216">
        <v>0.6</v>
      </c>
      <c r="S36" s="337">
        <v>3</v>
      </c>
      <c r="T36" s="87">
        <v>15</v>
      </c>
      <c r="U36" s="17"/>
      <c r="V36" s="17"/>
      <c r="W36" s="17"/>
      <c r="X36" s="17"/>
    </row>
    <row r="37" spans="1:24" ht="15" x14ac:dyDescent="0.25">
      <c r="B37" s="45"/>
      <c r="C37" s="45"/>
      <c r="D37" s="45" t="s">
        <v>27</v>
      </c>
      <c r="E37" s="180">
        <v>2.5</v>
      </c>
      <c r="F37" s="180">
        <v>1.5</v>
      </c>
      <c r="G37" s="173">
        <v>120</v>
      </c>
      <c r="H37" s="144" t="s">
        <v>163</v>
      </c>
      <c r="I37" s="144" t="s">
        <v>111</v>
      </c>
      <c r="J37" s="112">
        <f t="shared" si="2"/>
        <v>2</v>
      </c>
      <c r="K37" s="113">
        <f t="shared" si="2"/>
        <v>4</v>
      </c>
      <c r="L37" s="68"/>
      <c r="M37" s="69"/>
      <c r="N37" s="144">
        <v>1</v>
      </c>
      <c r="O37" s="157">
        <v>2</v>
      </c>
      <c r="P37" s="144">
        <v>0.5</v>
      </c>
      <c r="Q37" s="157">
        <v>1</v>
      </c>
      <c r="R37" s="144">
        <v>0.5</v>
      </c>
      <c r="S37" s="338">
        <v>1</v>
      </c>
      <c r="T37" s="87">
        <v>30</v>
      </c>
      <c r="U37" s="17"/>
      <c r="V37" s="17"/>
      <c r="W37" s="17"/>
      <c r="X37" s="17"/>
    </row>
    <row r="38" spans="1:24" ht="15" x14ac:dyDescent="0.25">
      <c r="B38" s="45"/>
      <c r="C38" s="45"/>
      <c r="D38" s="86" t="s">
        <v>29</v>
      </c>
      <c r="E38" s="98">
        <v>3.5</v>
      </c>
      <c r="F38" s="98">
        <v>0.5</v>
      </c>
      <c r="G38" s="172">
        <v>135</v>
      </c>
      <c r="H38" s="142" t="s">
        <v>118</v>
      </c>
      <c r="I38" s="142" t="s">
        <v>119</v>
      </c>
      <c r="J38" s="68"/>
      <c r="K38" s="69"/>
      <c r="L38" s="70">
        <v>2</v>
      </c>
      <c r="M38" s="71">
        <v>9</v>
      </c>
      <c r="N38" s="72"/>
      <c r="O38" s="73"/>
      <c r="P38" s="72"/>
      <c r="Q38" s="73"/>
      <c r="R38" s="72"/>
      <c r="S38" s="331"/>
      <c r="T38" s="87">
        <v>15</v>
      </c>
      <c r="U38" s="17"/>
      <c r="V38" s="17"/>
      <c r="W38" s="17"/>
      <c r="X38" s="17"/>
    </row>
    <row r="39" spans="1:24" ht="15" x14ac:dyDescent="0.25">
      <c r="B39" s="45"/>
      <c r="C39" s="45"/>
      <c r="D39" s="86" t="s">
        <v>38</v>
      </c>
      <c r="E39" s="98">
        <v>2</v>
      </c>
      <c r="F39" s="98">
        <v>2</v>
      </c>
      <c r="G39" s="172">
        <v>120</v>
      </c>
      <c r="H39" s="142" t="s">
        <v>118</v>
      </c>
      <c r="I39" s="142" t="s">
        <v>119</v>
      </c>
      <c r="J39" s="68"/>
      <c r="K39" s="69"/>
      <c r="L39" s="70">
        <v>2</v>
      </c>
      <c r="M39" s="71">
        <v>6</v>
      </c>
      <c r="N39" s="72"/>
      <c r="O39" s="73"/>
      <c r="P39" s="72"/>
      <c r="Q39" s="73"/>
      <c r="R39" s="72"/>
      <c r="S39" s="331"/>
      <c r="T39" s="87"/>
      <c r="U39" s="17"/>
      <c r="V39" s="17"/>
      <c r="W39" s="17"/>
      <c r="X39" s="17"/>
    </row>
    <row r="40" spans="1:24" ht="15" x14ac:dyDescent="0.25">
      <c r="B40" s="45"/>
      <c r="C40" s="45"/>
      <c r="D40" s="86" t="s">
        <v>39</v>
      </c>
      <c r="E40" s="98">
        <v>2</v>
      </c>
      <c r="F40" s="98">
        <v>2</v>
      </c>
      <c r="G40" s="172">
        <v>120</v>
      </c>
      <c r="H40" s="142" t="s">
        <v>118</v>
      </c>
      <c r="I40" s="142" t="s">
        <v>119</v>
      </c>
      <c r="J40" s="68"/>
      <c r="K40" s="69"/>
      <c r="L40" s="70">
        <v>2</v>
      </c>
      <c r="M40" s="71">
        <v>6</v>
      </c>
      <c r="N40" s="72"/>
      <c r="O40" s="73"/>
      <c r="P40" s="72"/>
      <c r="Q40" s="73"/>
      <c r="R40" s="72"/>
      <c r="S40" s="331"/>
      <c r="T40" s="87"/>
      <c r="U40" s="17"/>
      <c r="V40" s="17"/>
      <c r="W40" s="17"/>
      <c r="X40" s="17"/>
    </row>
    <row r="41" spans="1:24" ht="15" x14ac:dyDescent="0.25">
      <c r="B41" s="329"/>
      <c r="C41" s="61"/>
      <c r="D41" s="46" t="s">
        <v>43</v>
      </c>
      <c r="E41" s="339">
        <v>2</v>
      </c>
      <c r="F41" s="339">
        <v>2</v>
      </c>
      <c r="G41" s="172">
        <v>120</v>
      </c>
      <c r="H41" s="142" t="s">
        <v>118</v>
      </c>
      <c r="I41" s="142" t="s">
        <v>119</v>
      </c>
      <c r="J41" s="68"/>
      <c r="K41" s="69"/>
      <c r="L41" s="70">
        <v>2</v>
      </c>
      <c r="M41" s="71">
        <v>10</v>
      </c>
      <c r="N41" s="80"/>
      <c r="O41" s="81"/>
      <c r="P41" s="80"/>
      <c r="Q41" s="81"/>
      <c r="R41" s="80"/>
      <c r="S41" s="335"/>
      <c r="T41" s="168">
        <v>12</v>
      </c>
      <c r="U41" s="17"/>
      <c r="V41" s="17"/>
      <c r="W41" s="17"/>
      <c r="X41" s="17"/>
    </row>
    <row r="42" spans="1:24" ht="14.25" x14ac:dyDescent="0.2">
      <c r="B42" s="326"/>
      <c r="C42" s="52"/>
      <c r="D42" s="53"/>
      <c r="E42" s="196"/>
      <c r="F42" s="196"/>
      <c r="G42" s="53"/>
      <c r="H42" s="53"/>
      <c r="I42" s="53"/>
      <c r="J42" s="54"/>
      <c r="K42" s="54"/>
      <c r="L42" s="53"/>
      <c r="M42" s="53"/>
      <c r="N42" s="53"/>
      <c r="O42" s="53"/>
      <c r="P42" s="53"/>
      <c r="Q42" s="53"/>
      <c r="R42" s="53"/>
      <c r="S42" s="53"/>
      <c r="T42" s="162"/>
      <c r="U42" s="17"/>
      <c r="V42" s="17"/>
      <c r="W42" s="17"/>
      <c r="X42" s="17"/>
    </row>
    <row r="43" spans="1:24" ht="15" x14ac:dyDescent="0.25">
      <c r="A43" s="37"/>
      <c r="B43" s="91">
        <v>4</v>
      </c>
      <c r="C43" s="92">
        <v>2</v>
      </c>
      <c r="D43" s="92" t="s">
        <v>30</v>
      </c>
      <c r="E43" s="88">
        <v>1.5</v>
      </c>
      <c r="F43" s="88">
        <v>2.5</v>
      </c>
      <c r="G43" s="332">
        <v>240</v>
      </c>
      <c r="H43" s="93" t="s">
        <v>124</v>
      </c>
      <c r="I43" s="93" t="s">
        <v>126</v>
      </c>
      <c r="J43" s="74">
        <f t="shared" ref="J43:K45" si="3">N43+P43+R43</f>
        <v>4</v>
      </c>
      <c r="K43" s="75">
        <f t="shared" si="3"/>
        <v>12</v>
      </c>
      <c r="L43" s="80"/>
      <c r="M43" s="81"/>
      <c r="N43" s="93">
        <v>2</v>
      </c>
      <c r="O43" s="94">
        <v>6</v>
      </c>
      <c r="P43" s="93">
        <v>1</v>
      </c>
      <c r="Q43" s="94">
        <v>3</v>
      </c>
      <c r="R43" s="93">
        <v>1</v>
      </c>
      <c r="S43" s="340">
        <v>3</v>
      </c>
      <c r="T43" s="87"/>
      <c r="U43" s="14"/>
      <c r="V43" s="14"/>
      <c r="W43" s="14"/>
      <c r="X43" s="14"/>
    </row>
    <row r="44" spans="1:24" ht="15" x14ac:dyDescent="0.25">
      <c r="B44" s="329"/>
      <c r="C44" s="61"/>
      <c r="D44" s="61" t="s">
        <v>31</v>
      </c>
      <c r="E44" s="197">
        <v>3.5</v>
      </c>
      <c r="F44" s="197">
        <v>0.5</v>
      </c>
      <c r="G44" s="332">
        <v>200</v>
      </c>
      <c r="H44" s="93" t="s">
        <v>124</v>
      </c>
      <c r="I44" s="93" t="s">
        <v>125</v>
      </c>
      <c r="J44" s="74">
        <f t="shared" si="3"/>
        <v>3</v>
      </c>
      <c r="K44" s="75">
        <f t="shared" si="3"/>
        <v>10</v>
      </c>
      <c r="L44" s="76"/>
      <c r="M44" s="77"/>
      <c r="N44" s="93">
        <v>1.5</v>
      </c>
      <c r="O44" s="94">
        <v>5</v>
      </c>
      <c r="P44" s="93">
        <v>0.75</v>
      </c>
      <c r="Q44" s="94">
        <v>2.5</v>
      </c>
      <c r="R44" s="93">
        <v>0.75</v>
      </c>
      <c r="S44" s="340">
        <v>2.5</v>
      </c>
      <c r="T44" s="87"/>
      <c r="U44" s="19"/>
      <c r="V44" s="19"/>
      <c r="W44" s="19"/>
      <c r="X44" s="19"/>
    </row>
    <row r="45" spans="1:24" ht="15" x14ac:dyDescent="0.25">
      <c r="B45" s="329"/>
      <c r="C45" s="61"/>
      <c r="D45" s="61" t="s">
        <v>34</v>
      </c>
      <c r="E45" s="197">
        <v>3</v>
      </c>
      <c r="F45" s="197">
        <v>1</v>
      </c>
      <c r="G45" s="332">
        <v>160</v>
      </c>
      <c r="H45" s="93" t="s">
        <v>124</v>
      </c>
      <c r="I45" s="93" t="s">
        <v>125</v>
      </c>
      <c r="J45" s="74">
        <f t="shared" si="3"/>
        <v>3</v>
      </c>
      <c r="K45" s="75">
        <f t="shared" si="3"/>
        <v>8</v>
      </c>
      <c r="L45" s="76"/>
      <c r="M45" s="77"/>
      <c r="N45" s="93">
        <v>1.5</v>
      </c>
      <c r="O45" s="94">
        <v>4</v>
      </c>
      <c r="P45" s="93">
        <v>0.75</v>
      </c>
      <c r="Q45" s="94">
        <v>2</v>
      </c>
      <c r="R45" s="93">
        <v>0.75</v>
      </c>
      <c r="S45" s="340">
        <v>2</v>
      </c>
      <c r="T45" s="87"/>
      <c r="U45" s="19"/>
      <c r="V45" s="19"/>
      <c r="W45" s="19"/>
      <c r="X45" s="19"/>
    </row>
    <row r="46" spans="1:24" ht="15" x14ac:dyDescent="0.25">
      <c r="B46" s="329"/>
      <c r="C46" s="61"/>
      <c r="D46" s="61" t="s">
        <v>28</v>
      </c>
      <c r="E46" s="197">
        <v>3</v>
      </c>
      <c r="F46" s="197">
        <v>1</v>
      </c>
      <c r="G46" s="341">
        <v>112</v>
      </c>
      <c r="H46" s="80" t="s">
        <v>127</v>
      </c>
      <c r="I46" s="80" t="s">
        <v>128</v>
      </c>
      <c r="J46" s="80"/>
      <c r="K46" s="81"/>
      <c r="L46" s="96">
        <v>2</v>
      </c>
      <c r="M46" s="97">
        <v>7</v>
      </c>
      <c r="N46" s="80"/>
      <c r="O46" s="81"/>
      <c r="P46" s="80"/>
      <c r="Q46" s="81"/>
      <c r="R46" s="80"/>
      <c r="S46" s="335"/>
      <c r="T46" s="87">
        <v>16</v>
      </c>
      <c r="U46" s="19"/>
      <c r="V46" s="19"/>
      <c r="W46" s="19"/>
      <c r="X46" s="19"/>
    </row>
    <row r="47" spans="1:24" ht="15" x14ac:dyDescent="0.25">
      <c r="B47" s="329"/>
      <c r="C47" s="61"/>
      <c r="D47" s="61" t="s">
        <v>32</v>
      </c>
      <c r="E47" s="197">
        <v>2</v>
      </c>
      <c r="F47" s="197">
        <v>2</v>
      </c>
      <c r="G47" s="341">
        <v>120</v>
      </c>
      <c r="H47" s="80" t="s">
        <v>127</v>
      </c>
      <c r="I47" s="80" t="s">
        <v>128</v>
      </c>
      <c r="J47" s="80"/>
      <c r="K47" s="81"/>
      <c r="L47" s="96">
        <v>2</v>
      </c>
      <c r="M47" s="97">
        <v>6</v>
      </c>
      <c r="N47" s="80"/>
      <c r="O47" s="81"/>
      <c r="P47" s="80"/>
      <c r="Q47" s="81"/>
      <c r="R47" s="80"/>
      <c r="S47" s="335"/>
      <c r="T47" s="87"/>
      <c r="U47" s="19"/>
      <c r="V47" s="19"/>
      <c r="W47" s="19"/>
      <c r="X47" s="19"/>
    </row>
    <row r="48" spans="1:24" ht="15" x14ac:dyDescent="0.25">
      <c r="B48" s="329"/>
      <c r="C48" s="61"/>
      <c r="D48" s="61" t="s">
        <v>42</v>
      </c>
      <c r="E48" s="197">
        <v>3</v>
      </c>
      <c r="F48" s="197">
        <v>1</v>
      </c>
      <c r="G48" s="341">
        <v>120</v>
      </c>
      <c r="H48" s="80" t="s">
        <v>127</v>
      </c>
      <c r="I48" s="80" t="s">
        <v>128</v>
      </c>
      <c r="J48" s="80"/>
      <c r="K48" s="81"/>
      <c r="L48" s="96">
        <v>2</v>
      </c>
      <c r="M48" s="97">
        <v>6</v>
      </c>
      <c r="N48" s="80"/>
      <c r="O48" s="81"/>
      <c r="P48" s="80"/>
      <c r="Q48" s="81"/>
      <c r="R48" s="80"/>
      <c r="S48" s="335"/>
      <c r="T48" s="87"/>
      <c r="U48" s="19"/>
      <c r="V48" s="19"/>
      <c r="W48" s="19"/>
      <c r="X48" s="19"/>
    </row>
    <row r="49" spans="2:24" ht="15" x14ac:dyDescent="0.25">
      <c r="B49" s="329"/>
      <c r="C49" s="61"/>
      <c r="D49" s="61" t="s">
        <v>33</v>
      </c>
      <c r="E49" s="197">
        <v>2</v>
      </c>
      <c r="F49" s="197">
        <v>2</v>
      </c>
      <c r="G49" s="341">
        <v>100</v>
      </c>
      <c r="H49" s="80" t="s">
        <v>127</v>
      </c>
      <c r="I49" s="80" t="s">
        <v>128</v>
      </c>
      <c r="J49" s="80"/>
      <c r="K49" s="81"/>
      <c r="L49" s="96">
        <v>2</v>
      </c>
      <c r="M49" s="97">
        <v>5</v>
      </c>
      <c r="N49" s="80"/>
      <c r="O49" s="81"/>
      <c r="P49" s="80"/>
      <c r="Q49" s="81"/>
      <c r="R49" s="80"/>
      <c r="S49" s="335"/>
      <c r="T49" s="87"/>
      <c r="U49" s="19"/>
      <c r="V49" s="19"/>
      <c r="W49" s="19"/>
      <c r="X49" s="19"/>
    </row>
    <row r="50" spans="2:24" ht="15" x14ac:dyDescent="0.25">
      <c r="B50" s="342"/>
      <c r="C50" s="103"/>
      <c r="D50" s="56" t="s">
        <v>27</v>
      </c>
      <c r="E50" s="76">
        <v>2.5</v>
      </c>
      <c r="F50" s="76">
        <v>1.5</v>
      </c>
      <c r="G50" s="341">
        <v>90</v>
      </c>
      <c r="H50" s="80" t="s">
        <v>127</v>
      </c>
      <c r="I50" s="80" t="s">
        <v>128</v>
      </c>
      <c r="J50" s="80"/>
      <c r="K50" s="81"/>
      <c r="L50" s="96">
        <v>2</v>
      </c>
      <c r="M50" s="97">
        <v>3</v>
      </c>
      <c r="N50" s="154"/>
      <c r="O50" s="155"/>
      <c r="P50" s="154"/>
      <c r="Q50" s="155"/>
      <c r="R50" s="154"/>
      <c r="S50" s="343"/>
      <c r="T50" s="87">
        <v>30</v>
      </c>
      <c r="U50" s="19"/>
      <c r="V50" s="19"/>
      <c r="W50" s="19"/>
      <c r="X50" s="19"/>
    </row>
    <row r="51" spans="2:24" ht="15" x14ac:dyDescent="0.25">
      <c r="B51" s="329"/>
      <c r="C51" s="61"/>
      <c r="D51" s="61" t="s">
        <v>40</v>
      </c>
      <c r="E51" s="197">
        <v>3</v>
      </c>
      <c r="F51" s="197">
        <v>1</v>
      </c>
      <c r="G51" s="341">
        <v>120</v>
      </c>
      <c r="H51" s="80" t="s">
        <v>129</v>
      </c>
      <c r="I51" s="80"/>
      <c r="J51" s="80"/>
      <c r="K51" s="81"/>
      <c r="L51" s="80"/>
      <c r="M51" s="81"/>
      <c r="N51" s="96">
        <v>2</v>
      </c>
      <c r="O51" s="97">
        <v>6</v>
      </c>
      <c r="P51" s="80"/>
      <c r="Q51" s="81"/>
      <c r="R51" s="80"/>
      <c r="S51" s="335"/>
      <c r="T51" s="87"/>
      <c r="U51" s="19"/>
      <c r="V51" s="19"/>
      <c r="W51" s="19"/>
      <c r="X51" s="19"/>
    </row>
    <row r="52" spans="2:24" ht="15" x14ac:dyDescent="0.25">
      <c r="B52" s="329"/>
      <c r="C52" s="61"/>
      <c r="D52" s="61" t="s">
        <v>41</v>
      </c>
      <c r="E52" s="197">
        <v>3</v>
      </c>
      <c r="F52" s="197">
        <v>1</v>
      </c>
      <c r="G52" s="341">
        <v>120</v>
      </c>
      <c r="H52" s="80" t="s">
        <v>129</v>
      </c>
      <c r="I52" s="80"/>
      <c r="J52" s="80"/>
      <c r="K52" s="81"/>
      <c r="L52" s="80"/>
      <c r="M52" s="81"/>
      <c r="N52" s="96">
        <v>2</v>
      </c>
      <c r="O52" s="97">
        <v>6</v>
      </c>
      <c r="P52" s="80"/>
      <c r="Q52" s="81"/>
      <c r="R52" s="80"/>
      <c r="S52" s="335"/>
      <c r="T52" s="87"/>
      <c r="U52" s="19"/>
      <c r="V52" s="19"/>
      <c r="W52" s="19"/>
      <c r="X52" s="19"/>
    </row>
    <row r="53" spans="2:24" ht="15" x14ac:dyDescent="0.25">
      <c r="B53" s="329"/>
      <c r="C53" s="61"/>
      <c r="D53" s="61" t="s">
        <v>35</v>
      </c>
      <c r="E53" s="197">
        <v>3</v>
      </c>
      <c r="F53" s="197">
        <v>1</v>
      </c>
      <c r="G53" s="341">
        <v>45</v>
      </c>
      <c r="H53" s="80"/>
      <c r="I53" s="80" t="s">
        <v>130</v>
      </c>
      <c r="J53" s="80"/>
      <c r="K53" s="81"/>
      <c r="L53" s="80"/>
      <c r="M53" s="81"/>
      <c r="N53" s="80"/>
      <c r="O53" s="81"/>
      <c r="P53" s="96">
        <v>1</v>
      </c>
      <c r="Q53" s="97">
        <v>5</v>
      </c>
      <c r="R53" s="80"/>
      <c r="S53" s="335"/>
      <c r="T53" s="87">
        <v>9</v>
      </c>
      <c r="U53" s="19"/>
      <c r="V53" s="19"/>
      <c r="W53" s="19"/>
      <c r="X53" s="19"/>
    </row>
    <row r="54" spans="2:24" ht="15" x14ac:dyDescent="0.25">
      <c r="B54" s="329"/>
      <c r="C54" s="61"/>
      <c r="D54" s="61" t="s">
        <v>36</v>
      </c>
      <c r="E54" s="197">
        <v>3</v>
      </c>
      <c r="F54" s="197">
        <v>1</v>
      </c>
      <c r="G54" s="341">
        <v>45</v>
      </c>
      <c r="H54" s="80"/>
      <c r="I54" s="80" t="s">
        <v>130</v>
      </c>
      <c r="J54" s="80"/>
      <c r="K54" s="81"/>
      <c r="L54" s="80"/>
      <c r="M54" s="81"/>
      <c r="N54" s="80"/>
      <c r="O54" s="81"/>
      <c r="P54" s="96">
        <v>1</v>
      </c>
      <c r="Q54" s="97">
        <v>3</v>
      </c>
      <c r="R54" s="80"/>
      <c r="S54" s="335"/>
      <c r="T54" s="87">
        <v>15</v>
      </c>
      <c r="U54" s="19"/>
      <c r="V54" s="19"/>
      <c r="W54" s="19"/>
      <c r="X54" s="19"/>
    </row>
    <row r="55" spans="2:24" ht="15" x14ac:dyDescent="0.25">
      <c r="B55" s="329"/>
      <c r="C55" s="61"/>
      <c r="D55" s="61" t="s">
        <v>44</v>
      </c>
      <c r="E55" s="197">
        <v>3</v>
      </c>
      <c r="F55" s="197">
        <v>1</v>
      </c>
      <c r="G55" s="341">
        <v>54</v>
      </c>
      <c r="H55" s="80"/>
      <c r="I55" s="80" t="s">
        <v>131</v>
      </c>
      <c r="J55" s="80"/>
      <c r="K55" s="81"/>
      <c r="L55" s="80"/>
      <c r="M55" s="81"/>
      <c r="N55" s="80"/>
      <c r="O55" s="81"/>
      <c r="P55" s="80"/>
      <c r="Q55" s="81"/>
      <c r="R55" s="96">
        <v>1</v>
      </c>
      <c r="S55" s="344">
        <v>6</v>
      </c>
      <c r="T55" s="87">
        <v>9</v>
      </c>
      <c r="U55" s="19"/>
      <c r="V55" s="19"/>
      <c r="W55" s="19"/>
      <c r="X55" s="19"/>
    </row>
    <row r="56" spans="2:24" ht="15" x14ac:dyDescent="0.25">
      <c r="B56" s="329"/>
      <c r="C56" s="61"/>
      <c r="D56" s="61" t="s">
        <v>45</v>
      </c>
      <c r="E56" s="197">
        <v>2</v>
      </c>
      <c r="F56" s="197">
        <v>2</v>
      </c>
      <c r="G56" s="341">
        <v>60</v>
      </c>
      <c r="H56" s="80"/>
      <c r="I56" s="80" t="s">
        <v>131</v>
      </c>
      <c r="J56" s="80"/>
      <c r="K56" s="81"/>
      <c r="L56" s="80"/>
      <c r="M56" s="81"/>
      <c r="N56" s="80"/>
      <c r="O56" s="81"/>
      <c r="P56" s="80"/>
      <c r="Q56" s="81"/>
      <c r="R56" s="96">
        <v>1</v>
      </c>
      <c r="S56" s="344">
        <v>3</v>
      </c>
      <c r="T56" s="87"/>
      <c r="U56" s="19"/>
      <c r="V56" s="19"/>
      <c r="W56" s="19"/>
      <c r="X56" s="19"/>
    </row>
    <row r="57" spans="2:24" ht="14.25" x14ac:dyDescent="0.2">
      <c r="B57" s="326"/>
      <c r="C57" s="52"/>
      <c r="D57" s="53"/>
      <c r="E57" s="196"/>
      <c r="F57" s="196"/>
      <c r="G57" s="53"/>
      <c r="H57" s="53"/>
      <c r="I57" s="53"/>
      <c r="J57" s="54"/>
      <c r="K57" s="54"/>
      <c r="L57" s="53"/>
      <c r="M57" s="53"/>
      <c r="N57" s="53"/>
      <c r="O57" s="53"/>
      <c r="P57" s="53"/>
      <c r="Q57" s="53"/>
      <c r="R57" s="53"/>
      <c r="S57" s="53"/>
      <c r="T57" s="162"/>
      <c r="U57" s="137"/>
      <c r="V57" s="19"/>
      <c r="W57" s="19"/>
      <c r="X57" s="19"/>
    </row>
    <row r="58" spans="2:24" ht="15" x14ac:dyDescent="0.25">
      <c r="B58" s="45">
        <v>5</v>
      </c>
      <c r="C58" s="46">
        <v>1</v>
      </c>
      <c r="D58" s="46" t="s">
        <v>46</v>
      </c>
      <c r="E58" s="98">
        <v>2</v>
      </c>
      <c r="F58" s="98">
        <v>2</v>
      </c>
      <c r="G58" s="175">
        <v>100</v>
      </c>
      <c r="H58" s="98" t="s">
        <v>132</v>
      </c>
      <c r="I58" s="98" t="s">
        <v>133</v>
      </c>
      <c r="J58" s="98"/>
      <c r="K58" s="99"/>
      <c r="L58" s="89">
        <v>2</v>
      </c>
      <c r="M58" s="90">
        <v>5</v>
      </c>
      <c r="N58" s="98"/>
      <c r="O58" s="99"/>
      <c r="P58" s="98"/>
      <c r="Q58" s="99"/>
      <c r="R58" s="98"/>
      <c r="S58" s="132"/>
      <c r="T58" s="87"/>
      <c r="U58" s="17"/>
      <c r="V58" s="17"/>
      <c r="W58" s="17"/>
      <c r="X58" s="17"/>
    </row>
    <row r="59" spans="2:24" ht="15" x14ac:dyDescent="0.25">
      <c r="B59" s="45"/>
      <c r="C59" s="46"/>
      <c r="D59" s="46" t="s">
        <v>41</v>
      </c>
      <c r="E59" s="98">
        <v>3</v>
      </c>
      <c r="F59" s="98">
        <v>1</v>
      </c>
      <c r="G59" s="175">
        <v>105</v>
      </c>
      <c r="H59" s="98" t="s">
        <v>132</v>
      </c>
      <c r="I59" s="98" t="s">
        <v>133</v>
      </c>
      <c r="J59" s="98"/>
      <c r="K59" s="99"/>
      <c r="L59" s="89">
        <v>2</v>
      </c>
      <c r="M59" s="90">
        <v>7</v>
      </c>
      <c r="N59" s="98"/>
      <c r="O59" s="99"/>
      <c r="P59" s="98"/>
      <c r="Q59" s="99"/>
      <c r="R59" s="98"/>
      <c r="S59" s="132"/>
      <c r="T59" s="168">
        <v>15</v>
      </c>
      <c r="U59" s="17"/>
      <c r="V59" s="17"/>
      <c r="W59" s="17"/>
      <c r="X59" s="17"/>
    </row>
    <row r="60" spans="2:24" ht="15" x14ac:dyDescent="0.25">
      <c r="B60" s="45"/>
      <c r="C60" s="46"/>
      <c r="D60" s="46" t="s">
        <v>172</v>
      </c>
      <c r="E60" s="98">
        <v>3</v>
      </c>
      <c r="F60" s="98">
        <v>1</v>
      </c>
      <c r="G60" s="175">
        <v>100</v>
      </c>
      <c r="H60" s="166" t="s">
        <v>132</v>
      </c>
      <c r="I60" s="166" t="s">
        <v>133</v>
      </c>
      <c r="J60" s="98"/>
      <c r="K60" s="99"/>
      <c r="L60" s="164">
        <v>2</v>
      </c>
      <c r="M60" s="165">
        <v>5</v>
      </c>
      <c r="N60" s="98"/>
      <c r="O60" s="99"/>
      <c r="P60" s="98"/>
      <c r="Q60" s="99"/>
      <c r="R60" s="98"/>
      <c r="S60" s="132"/>
      <c r="T60" s="87"/>
      <c r="U60" s="17"/>
      <c r="V60" s="17"/>
      <c r="W60" s="17"/>
      <c r="X60" s="17"/>
    </row>
    <row r="61" spans="2:24" ht="15" x14ac:dyDescent="0.25">
      <c r="B61" s="45"/>
      <c r="C61" s="46"/>
      <c r="D61" s="46" t="s">
        <v>47</v>
      </c>
      <c r="E61" s="98">
        <v>3</v>
      </c>
      <c r="F61" s="98">
        <v>1</v>
      </c>
      <c r="G61" s="175">
        <v>120</v>
      </c>
      <c r="H61" s="98" t="s">
        <v>132</v>
      </c>
      <c r="I61" s="98" t="s">
        <v>133</v>
      </c>
      <c r="J61" s="98"/>
      <c r="K61" s="99"/>
      <c r="L61" s="89">
        <v>2</v>
      </c>
      <c r="M61" s="90">
        <v>6</v>
      </c>
      <c r="N61" s="98"/>
      <c r="O61" s="99"/>
      <c r="P61" s="98"/>
      <c r="Q61" s="99"/>
      <c r="R61" s="98"/>
      <c r="S61" s="132"/>
      <c r="T61" s="87"/>
      <c r="U61" s="17"/>
      <c r="V61" s="17"/>
      <c r="W61" s="17"/>
      <c r="X61" s="17"/>
    </row>
    <row r="62" spans="2:24" ht="15" x14ac:dyDescent="0.25">
      <c r="B62" s="45"/>
      <c r="C62" s="46"/>
      <c r="D62" s="46" t="s">
        <v>48</v>
      </c>
      <c r="E62" s="98">
        <v>2</v>
      </c>
      <c r="F62" s="98">
        <v>2</v>
      </c>
      <c r="G62" s="175">
        <v>120</v>
      </c>
      <c r="H62" s="98" t="s">
        <v>132</v>
      </c>
      <c r="I62" s="98" t="s">
        <v>133</v>
      </c>
      <c r="J62" s="98"/>
      <c r="K62" s="99"/>
      <c r="L62" s="89">
        <v>2</v>
      </c>
      <c r="M62" s="90">
        <v>6</v>
      </c>
      <c r="N62" s="98"/>
      <c r="O62" s="99"/>
      <c r="P62" s="98"/>
      <c r="Q62" s="99"/>
      <c r="R62" s="98"/>
      <c r="S62" s="132"/>
      <c r="T62" s="87"/>
      <c r="U62" s="17"/>
      <c r="V62" s="17"/>
      <c r="W62" s="17"/>
      <c r="X62" s="17"/>
    </row>
    <row r="63" spans="2:24" ht="15" x14ac:dyDescent="0.25">
      <c r="B63" s="45"/>
      <c r="C63" s="46"/>
      <c r="D63" s="46" t="s">
        <v>49</v>
      </c>
      <c r="E63" s="98">
        <v>2</v>
      </c>
      <c r="F63" s="98">
        <v>2</v>
      </c>
      <c r="G63" s="171">
        <v>120</v>
      </c>
      <c r="H63" s="141" t="s">
        <v>136</v>
      </c>
      <c r="I63" s="141" t="s">
        <v>137</v>
      </c>
      <c r="J63" s="62">
        <f>N63+P63+R63</f>
        <v>2</v>
      </c>
      <c r="K63" s="63">
        <f>M63+O63+Q63+S63</f>
        <v>6</v>
      </c>
      <c r="L63" s="64"/>
      <c r="M63" s="65"/>
      <c r="N63" s="66">
        <v>1</v>
      </c>
      <c r="O63" s="67">
        <v>3</v>
      </c>
      <c r="P63" s="66">
        <v>0.5</v>
      </c>
      <c r="Q63" s="67">
        <v>1.5</v>
      </c>
      <c r="R63" s="66">
        <v>0.5</v>
      </c>
      <c r="S63" s="330">
        <v>1.5</v>
      </c>
      <c r="T63" s="87"/>
      <c r="U63" s="17"/>
      <c r="V63" s="17"/>
      <c r="W63" s="17"/>
      <c r="X63" s="17"/>
    </row>
    <row r="64" spans="2:24" ht="15" x14ac:dyDescent="0.25">
      <c r="B64" s="45"/>
      <c r="C64" s="46"/>
      <c r="D64" s="46" t="s">
        <v>50</v>
      </c>
      <c r="E64" s="98">
        <v>3.5</v>
      </c>
      <c r="F64" s="98">
        <v>0.5</v>
      </c>
      <c r="G64" s="175">
        <v>140</v>
      </c>
      <c r="H64" s="98" t="s">
        <v>122</v>
      </c>
      <c r="I64" s="98" t="s">
        <v>123</v>
      </c>
      <c r="J64" s="98"/>
      <c r="K64" s="99"/>
      <c r="L64" s="98"/>
      <c r="M64" s="99"/>
      <c r="N64" s="100">
        <v>2</v>
      </c>
      <c r="O64" s="101">
        <v>7</v>
      </c>
      <c r="P64" s="98"/>
      <c r="Q64" s="99"/>
      <c r="R64" s="98"/>
      <c r="S64" s="132"/>
      <c r="T64" s="87"/>
      <c r="U64" s="17"/>
      <c r="V64" s="17"/>
      <c r="W64" s="17"/>
      <c r="X64" s="17"/>
    </row>
    <row r="65" spans="2:24" ht="15" x14ac:dyDescent="0.25">
      <c r="B65" s="45"/>
      <c r="C65" s="46"/>
      <c r="D65" s="46" t="s">
        <v>51</v>
      </c>
      <c r="E65" s="98">
        <v>2</v>
      </c>
      <c r="F65" s="98">
        <v>2</v>
      </c>
      <c r="G65" s="175">
        <v>105</v>
      </c>
      <c r="H65" s="98" t="s">
        <v>122</v>
      </c>
      <c r="I65" s="98" t="s">
        <v>123</v>
      </c>
      <c r="J65" s="98"/>
      <c r="K65" s="99"/>
      <c r="L65" s="98"/>
      <c r="M65" s="99"/>
      <c r="N65" s="100">
        <v>2</v>
      </c>
      <c r="O65" s="101">
        <v>7</v>
      </c>
      <c r="P65" s="98"/>
      <c r="Q65" s="99"/>
      <c r="R65" s="98"/>
      <c r="S65" s="132"/>
      <c r="T65" s="168">
        <v>15</v>
      </c>
      <c r="U65" s="17"/>
      <c r="V65" s="17"/>
      <c r="W65" s="17"/>
      <c r="X65" s="17"/>
    </row>
    <row r="66" spans="2:24" ht="15" x14ac:dyDescent="0.25">
      <c r="B66" s="45"/>
      <c r="C66" s="46"/>
      <c r="D66" s="46" t="s">
        <v>53</v>
      </c>
      <c r="E66" s="98">
        <v>2</v>
      </c>
      <c r="F66" s="98">
        <v>2</v>
      </c>
      <c r="G66" s="175">
        <v>100</v>
      </c>
      <c r="H66" s="98" t="s">
        <v>122</v>
      </c>
      <c r="I66" s="98" t="s">
        <v>123</v>
      </c>
      <c r="J66" s="98"/>
      <c r="K66" s="99"/>
      <c r="L66" s="98"/>
      <c r="M66" s="99"/>
      <c r="N66" s="100">
        <v>2</v>
      </c>
      <c r="O66" s="101">
        <v>5</v>
      </c>
      <c r="P66" s="98"/>
      <c r="Q66" s="99"/>
      <c r="R66" s="98"/>
      <c r="S66" s="132"/>
      <c r="T66" s="87"/>
      <c r="U66" s="17"/>
      <c r="V66" s="17"/>
      <c r="W66" s="17"/>
      <c r="X66" s="17"/>
    </row>
    <row r="67" spans="2:24" ht="15" x14ac:dyDescent="0.25">
      <c r="B67" s="45"/>
      <c r="C67" s="46"/>
      <c r="D67" s="46" t="s">
        <v>52</v>
      </c>
      <c r="E67" s="98">
        <v>3</v>
      </c>
      <c r="F67" s="98">
        <v>1</v>
      </c>
      <c r="G67" s="175">
        <v>100</v>
      </c>
      <c r="H67" s="98" t="s">
        <v>122</v>
      </c>
      <c r="I67" s="98" t="s">
        <v>123</v>
      </c>
      <c r="J67" s="98"/>
      <c r="K67" s="99"/>
      <c r="L67" s="98"/>
      <c r="M67" s="99"/>
      <c r="N67" s="100">
        <v>2</v>
      </c>
      <c r="O67" s="101">
        <v>5</v>
      </c>
      <c r="P67" s="98"/>
      <c r="Q67" s="99"/>
      <c r="R67" s="98"/>
      <c r="S67" s="132"/>
      <c r="T67" s="87"/>
      <c r="U67" s="17"/>
      <c r="V67" s="17"/>
      <c r="W67" s="17"/>
      <c r="X67" s="17"/>
    </row>
    <row r="68" spans="2:24" ht="15" x14ac:dyDescent="0.25">
      <c r="B68" s="45"/>
      <c r="C68" s="46"/>
      <c r="D68" s="46" t="s">
        <v>54</v>
      </c>
      <c r="E68" s="98">
        <v>2</v>
      </c>
      <c r="F68" s="98">
        <v>2</v>
      </c>
      <c r="G68" s="175">
        <v>30</v>
      </c>
      <c r="H68" s="98"/>
      <c r="I68" s="98" t="s">
        <v>134</v>
      </c>
      <c r="J68" s="98"/>
      <c r="K68" s="99"/>
      <c r="L68" s="98"/>
      <c r="M68" s="99"/>
      <c r="N68" s="98"/>
      <c r="O68" s="99"/>
      <c r="P68" s="100">
        <v>1</v>
      </c>
      <c r="Q68" s="101">
        <v>2</v>
      </c>
      <c r="R68" s="98"/>
      <c r="S68" s="132"/>
      <c r="T68" s="87">
        <v>15</v>
      </c>
      <c r="U68" s="17"/>
      <c r="V68" s="17"/>
      <c r="W68" s="17"/>
      <c r="X68" s="17"/>
    </row>
    <row r="69" spans="2:24" ht="15" x14ac:dyDescent="0.25">
      <c r="B69" s="45"/>
      <c r="C69" s="46"/>
      <c r="D69" s="46" t="s">
        <v>55</v>
      </c>
      <c r="E69" s="98">
        <v>3</v>
      </c>
      <c r="F69" s="98">
        <v>1</v>
      </c>
      <c r="G69" s="175">
        <v>30</v>
      </c>
      <c r="H69" s="98"/>
      <c r="I69" s="98" t="s">
        <v>134</v>
      </c>
      <c r="J69" s="98"/>
      <c r="K69" s="99"/>
      <c r="L69" s="98"/>
      <c r="M69" s="99"/>
      <c r="N69" s="98"/>
      <c r="O69" s="99"/>
      <c r="P69" s="100">
        <v>1</v>
      </c>
      <c r="Q69" s="101">
        <v>2</v>
      </c>
      <c r="R69" s="98"/>
      <c r="S69" s="132"/>
      <c r="T69" s="87">
        <v>15</v>
      </c>
      <c r="U69" s="17"/>
      <c r="V69" s="17"/>
      <c r="W69" s="17"/>
      <c r="X69" s="17"/>
    </row>
    <row r="70" spans="2:24" ht="15" x14ac:dyDescent="0.25">
      <c r="B70" s="45"/>
      <c r="C70" s="46"/>
      <c r="D70" s="46" t="s">
        <v>56</v>
      </c>
      <c r="E70" s="98">
        <v>2</v>
      </c>
      <c r="F70" s="98">
        <v>2</v>
      </c>
      <c r="G70" s="175">
        <v>30</v>
      </c>
      <c r="H70" s="98"/>
      <c r="I70" s="98" t="s">
        <v>134</v>
      </c>
      <c r="J70" s="98"/>
      <c r="K70" s="99"/>
      <c r="L70" s="98"/>
      <c r="M70" s="99"/>
      <c r="N70" s="98"/>
      <c r="O70" s="99"/>
      <c r="P70" s="100">
        <v>1</v>
      </c>
      <c r="Q70" s="101">
        <v>2</v>
      </c>
      <c r="R70" s="98"/>
      <c r="S70" s="132"/>
      <c r="T70" s="87">
        <v>15</v>
      </c>
      <c r="U70" s="17"/>
      <c r="V70" s="17"/>
      <c r="W70" s="17"/>
      <c r="X70" s="17"/>
    </row>
    <row r="71" spans="2:24" ht="15" x14ac:dyDescent="0.25">
      <c r="B71" s="45"/>
      <c r="C71" s="46"/>
      <c r="D71" s="46" t="s">
        <v>57</v>
      </c>
      <c r="E71" s="98">
        <v>3</v>
      </c>
      <c r="F71" s="98">
        <v>1</v>
      </c>
      <c r="G71" s="175">
        <v>27</v>
      </c>
      <c r="H71" s="98"/>
      <c r="I71" s="98" t="s">
        <v>134</v>
      </c>
      <c r="J71" s="98"/>
      <c r="K71" s="99"/>
      <c r="L71" s="98"/>
      <c r="M71" s="99"/>
      <c r="N71" s="98"/>
      <c r="O71" s="99"/>
      <c r="P71" s="100">
        <v>1</v>
      </c>
      <c r="Q71" s="101">
        <v>3</v>
      </c>
      <c r="R71" s="98"/>
      <c r="S71" s="132"/>
      <c r="T71" s="87">
        <v>9</v>
      </c>
      <c r="U71" s="17"/>
      <c r="V71" s="17"/>
      <c r="W71" s="17"/>
      <c r="X71" s="17"/>
    </row>
    <row r="72" spans="2:24" ht="15" x14ac:dyDescent="0.25">
      <c r="B72" s="45"/>
      <c r="C72" s="46"/>
      <c r="D72" s="46" t="s">
        <v>58</v>
      </c>
      <c r="E72" s="98">
        <v>1</v>
      </c>
      <c r="F72" s="98">
        <v>3</v>
      </c>
      <c r="G72" s="175">
        <v>40</v>
      </c>
      <c r="H72" s="98"/>
      <c r="I72" s="98" t="s">
        <v>135</v>
      </c>
      <c r="J72" s="98"/>
      <c r="K72" s="99"/>
      <c r="L72" s="98"/>
      <c r="M72" s="99"/>
      <c r="N72" s="98"/>
      <c r="O72" s="99"/>
      <c r="P72" s="98"/>
      <c r="Q72" s="99"/>
      <c r="R72" s="100">
        <v>1</v>
      </c>
      <c r="S72" s="133">
        <v>2</v>
      </c>
      <c r="T72" s="87"/>
      <c r="U72" s="17"/>
      <c r="V72" s="17"/>
      <c r="W72" s="17"/>
      <c r="X72" s="17"/>
    </row>
    <row r="73" spans="2:24" ht="15" x14ac:dyDescent="0.25">
      <c r="B73" s="45"/>
      <c r="C73" s="46"/>
      <c r="D73" s="46" t="s">
        <v>59</v>
      </c>
      <c r="E73" s="98">
        <v>2</v>
      </c>
      <c r="F73" s="98">
        <v>2</v>
      </c>
      <c r="G73" s="175">
        <v>40</v>
      </c>
      <c r="H73" s="98"/>
      <c r="I73" s="98" t="s">
        <v>135</v>
      </c>
      <c r="J73" s="98"/>
      <c r="K73" s="99"/>
      <c r="L73" s="98"/>
      <c r="M73" s="99"/>
      <c r="N73" s="98"/>
      <c r="O73" s="99"/>
      <c r="P73" s="98"/>
      <c r="Q73" s="99"/>
      <c r="R73" s="100">
        <v>1</v>
      </c>
      <c r="S73" s="133">
        <v>2</v>
      </c>
      <c r="T73" s="87"/>
      <c r="U73" s="17"/>
      <c r="V73" s="17"/>
      <c r="W73" s="17"/>
      <c r="X73" s="17"/>
    </row>
    <row r="74" spans="2:24" ht="15" x14ac:dyDescent="0.25">
      <c r="B74" s="45"/>
      <c r="C74" s="46"/>
      <c r="D74" s="46" t="s">
        <v>60</v>
      </c>
      <c r="E74" s="98">
        <v>2</v>
      </c>
      <c r="F74" s="98">
        <v>2</v>
      </c>
      <c r="G74" s="175">
        <v>28</v>
      </c>
      <c r="H74" s="98"/>
      <c r="I74" s="98" t="s">
        <v>135</v>
      </c>
      <c r="J74" s="98"/>
      <c r="K74" s="99"/>
      <c r="L74" s="98"/>
      <c r="M74" s="99"/>
      <c r="N74" s="98"/>
      <c r="O74" s="99"/>
      <c r="P74" s="98"/>
      <c r="Q74" s="99"/>
      <c r="R74" s="100">
        <v>1</v>
      </c>
      <c r="S74" s="133">
        <v>2</v>
      </c>
      <c r="T74" s="87">
        <v>14</v>
      </c>
      <c r="U74" s="17"/>
      <c r="V74" s="17"/>
      <c r="W74" s="17"/>
      <c r="X74" s="17"/>
    </row>
    <row r="75" spans="2:24" ht="15" x14ac:dyDescent="0.25">
      <c r="B75" s="45"/>
      <c r="C75" s="46"/>
      <c r="D75" s="46" t="s">
        <v>56</v>
      </c>
      <c r="E75" s="98">
        <v>2</v>
      </c>
      <c r="F75" s="98">
        <v>2</v>
      </c>
      <c r="G75" s="175">
        <v>36</v>
      </c>
      <c r="H75" s="98"/>
      <c r="I75" s="98" t="s">
        <v>135</v>
      </c>
      <c r="J75" s="98"/>
      <c r="K75" s="99"/>
      <c r="L75" s="98"/>
      <c r="M75" s="99"/>
      <c r="N75" s="98"/>
      <c r="O75" s="99"/>
      <c r="P75" s="98"/>
      <c r="Q75" s="99"/>
      <c r="R75" s="100">
        <v>1</v>
      </c>
      <c r="S75" s="133">
        <v>3</v>
      </c>
      <c r="T75" s="87">
        <v>12</v>
      </c>
      <c r="U75" s="17"/>
      <c r="V75" s="17" t="s">
        <v>261</v>
      </c>
      <c r="W75" s="17"/>
      <c r="X75" s="17"/>
    </row>
    <row r="76" spans="2:24" ht="15" x14ac:dyDescent="0.25">
      <c r="B76" s="22"/>
      <c r="C76" s="22"/>
      <c r="D76" s="22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49"/>
      <c r="S76" s="149"/>
      <c r="T76" s="15"/>
      <c r="U76" s="17"/>
      <c r="V76" s="17"/>
      <c r="W76" s="17"/>
      <c r="X76" s="17"/>
    </row>
    <row r="77" spans="2:24" ht="15" x14ac:dyDescent="0.25">
      <c r="B77" s="22"/>
      <c r="C77" s="22"/>
      <c r="D77" s="22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49"/>
      <c r="S77" s="149"/>
      <c r="T77" s="15"/>
      <c r="U77" s="17"/>
      <c r="V77" s="17"/>
      <c r="W77" s="17"/>
      <c r="X77" s="17"/>
    </row>
    <row r="78" spans="2:24" ht="15.75" x14ac:dyDescent="0.25">
      <c r="B78" s="136" t="s">
        <v>100</v>
      </c>
      <c r="C78" s="2"/>
      <c r="D78" s="2"/>
      <c r="E78" s="193"/>
      <c r="F78" s="193"/>
      <c r="G78" s="2"/>
      <c r="H78" s="2"/>
      <c r="I78" s="2"/>
      <c r="T78" s="163"/>
      <c r="U78" s="17"/>
      <c r="V78" s="17"/>
      <c r="W78" s="17"/>
      <c r="X78" s="17"/>
    </row>
    <row r="79" spans="2:24" ht="15" x14ac:dyDescent="0.25">
      <c r="B79" s="135" t="s">
        <v>258</v>
      </c>
      <c r="C79" s="3"/>
      <c r="D79" s="3" t="s">
        <v>16</v>
      </c>
      <c r="E79" s="7" t="s">
        <v>238</v>
      </c>
      <c r="F79" s="7" t="s">
        <v>238</v>
      </c>
      <c r="G79" s="9" t="s">
        <v>17</v>
      </c>
      <c r="H79" s="147" t="s">
        <v>259</v>
      </c>
      <c r="I79" s="148" t="s">
        <v>260</v>
      </c>
      <c r="J79" s="7" t="s">
        <v>8</v>
      </c>
      <c r="K79" s="8"/>
      <c r="L79" s="7" t="s">
        <v>3</v>
      </c>
      <c r="M79" s="8"/>
      <c r="N79" s="7" t="s">
        <v>0</v>
      </c>
      <c r="O79" s="8"/>
      <c r="P79" s="7" t="s">
        <v>1</v>
      </c>
      <c r="Q79" s="8"/>
      <c r="R79" s="7" t="s">
        <v>2</v>
      </c>
      <c r="S79" s="8"/>
      <c r="T79" s="9" t="s">
        <v>95</v>
      </c>
      <c r="U79" s="17"/>
      <c r="V79" s="17"/>
      <c r="W79" s="17"/>
      <c r="X79" s="17"/>
    </row>
    <row r="80" spans="2:24" ht="26.25" x14ac:dyDescent="0.25">
      <c r="B80" s="322" t="s">
        <v>99</v>
      </c>
      <c r="C80" s="4" t="s">
        <v>5</v>
      </c>
      <c r="D80" s="4"/>
      <c r="E80" s="194" t="s">
        <v>239</v>
      </c>
      <c r="F80" s="194" t="s">
        <v>240</v>
      </c>
      <c r="G80" s="234" t="s">
        <v>18</v>
      </c>
      <c r="H80" s="12" t="s">
        <v>101</v>
      </c>
      <c r="I80" s="12" t="s">
        <v>102</v>
      </c>
      <c r="J80" s="10" t="s">
        <v>9</v>
      </c>
      <c r="K80" s="11" t="s">
        <v>10</v>
      </c>
      <c r="L80" s="12" t="s">
        <v>6</v>
      </c>
      <c r="M80" s="13" t="s">
        <v>7</v>
      </c>
      <c r="N80" s="12" t="s">
        <v>6</v>
      </c>
      <c r="O80" s="13" t="s">
        <v>7</v>
      </c>
      <c r="P80" s="12" t="s">
        <v>6</v>
      </c>
      <c r="Q80" s="13" t="s">
        <v>7</v>
      </c>
      <c r="R80" s="12" t="s">
        <v>6</v>
      </c>
      <c r="S80" s="13" t="s">
        <v>7</v>
      </c>
      <c r="T80" s="151" t="s">
        <v>167</v>
      </c>
      <c r="U80" s="17"/>
      <c r="V80" s="17"/>
      <c r="W80" s="17"/>
      <c r="X80" s="17"/>
    </row>
    <row r="81" spans="2:24" ht="14.25" x14ac:dyDescent="0.2">
      <c r="B81" s="326"/>
      <c r="C81" s="52"/>
      <c r="D81" s="53"/>
      <c r="E81" s="196"/>
      <c r="F81" s="196"/>
      <c r="G81" s="53"/>
      <c r="H81" s="53"/>
      <c r="I81" s="53"/>
      <c r="J81" s="54"/>
      <c r="K81" s="54"/>
      <c r="L81" s="53"/>
      <c r="M81" s="53"/>
      <c r="N81" s="53"/>
      <c r="O81" s="53"/>
      <c r="P81" s="53"/>
      <c r="Q81" s="53"/>
      <c r="R81" s="53"/>
      <c r="S81" s="53"/>
      <c r="T81" s="162"/>
      <c r="U81" s="17"/>
      <c r="V81" s="17"/>
      <c r="W81" s="17"/>
      <c r="X81" s="17"/>
    </row>
    <row r="82" spans="2:24" ht="15" x14ac:dyDescent="0.25">
      <c r="B82" s="329">
        <v>6</v>
      </c>
      <c r="C82" s="61">
        <v>2</v>
      </c>
      <c r="D82" s="56" t="s">
        <v>65</v>
      </c>
      <c r="E82" s="76">
        <v>2</v>
      </c>
      <c r="F82" s="76">
        <v>2</v>
      </c>
      <c r="G82" s="176">
        <v>100</v>
      </c>
      <c r="H82" s="76" t="s">
        <v>138</v>
      </c>
      <c r="I82" s="76" t="s">
        <v>139</v>
      </c>
      <c r="J82" s="108"/>
      <c r="K82" s="109"/>
      <c r="L82" s="108">
        <v>2</v>
      </c>
      <c r="M82" s="109">
        <v>5</v>
      </c>
      <c r="N82" s="108"/>
      <c r="O82" s="109"/>
      <c r="P82" s="108"/>
      <c r="Q82" s="109"/>
      <c r="R82" s="108"/>
      <c r="S82" s="134"/>
      <c r="T82" s="87"/>
      <c r="U82" s="19"/>
      <c r="V82" s="19"/>
      <c r="W82" s="19"/>
      <c r="X82" s="19"/>
    </row>
    <row r="83" spans="2:24" ht="15" x14ac:dyDescent="0.25">
      <c r="B83" s="329"/>
      <c r="C83" s="61"/>
      <c r="D83" s="56" t="s">
        <v>66</v>
      </c>
      <c r="E83" s="76">
        <v>3</v>
      </c>
      <c r="F83" s="76">
        <v>1</v>
      </c>
      <c r="G83" s="176">
        <v>120</v>
      </c>
      <c r="H83" s="76" t="s">
        <v>138</v>
      </c>
      <c r="I83" s="76" t="s">
        <v>139</v>
      </c>
      <c r="J83" s="108"/>
      <c r="K83" s="109"/>
      <c r="L83" s="108">
        <v>2</v>
      </c>
      <c r="M83" s="109">
        <v>6</v>
      </c>
      <c r="N83" s="108"/>
      <c r="O83" s="109"/>
      <c r="P83" s="108"/>
      <c r="Q83" s="109"/>
      <c r="R83" s="108"/>
      <c r="S83" s="134"/>
      <c r="T83" s="87"/>
      <c r="U83" s="19"/>
      <c r="V83" s="19"/>
      <c r="W83" s="19"/>
      <c r="X83" s="19"/>
    </row>
    <row r="84" spans="2:24" ht="15" x14ac:dyDescent="0.25">
      <c r="B84" s="329"/>
      <c r="C84" s="61"/>
      <c r="D84" s="56" t="s">
        <v>67</v>
      </c>
      <c r="E84" s="76">
        <v>3</v>
      </c>
      <c r="F84" s="76">
        <v>1</v>
      </c>
      <c r="G84" s="176">
        <v>120</v>
      </c>
      <c r="H84" s="76" t="s">
        <v>138</v>
      </c>
      <c r="I84" s="76" t="s">
        <v>139</v>
      </c>
      <c r="J84" s="108"/>
      <c r="K84" s="109"/>
      <c r="L84" s="108">
        <v>2</v>
      </c>
      <c r="M84" s="109">
        <v>6</v>
      </c>
      <c r="N84" s="108"/>
      <c r="O84" s="109"/>
      <c r="P84" s="108"/>
      <c r="Q84" s="109"/>
      <c r="R84" s="108"/>
      <c r="S84" s="134"/>
      <c r="T84" s="87"/>
      <c r="U84" s="19"/>
      <c r="V84" s="19"/>
      <c r="W84" s="19"/>
      <c r="X84" s="19"/>
    </row>
    <row r="85" spans="2:24" ht="15" x14ac:dyDescent="0.25">
      <c r="B85" s="329"/>
      <c r="C85" s="61"/>
      <c r="D85" s="56" t="s">
        <v>68</v>
      </c>
      <c r="E85" s="76">
        <v>3</v>
      </c>
      <c r="F85" s="76">
        <v>1</v>
      </c>
      <c r="G85" s="176">
        <v>120</v>
      </c>
      <c r="H85" s="76" t="s">
        <v>138</v>
      </c>
      <c r="I85" s="76" t="s">
        <v>139</v>
      </c>
      <c r="J85" s="108"/>
      <c r="K85" s="109"/>
      <c r="L85" s="108">
        <v>2</v>
      </c>
      <c r="M85" s="109">
        <v>6</v>
      </c>
      <c r="N85" s="108"/>
      <c r="O85" s="109"/>
      <c r="P85" s="108"/>
      <c r="Q85" s="109"/>
      <c r="R85" s="108"/>
      <c r="S85" s="134"/>
      <c r="T85" s="87"/>
      <c r="U85" s="19"/>
      <c r="V85" s="19"/>
      <c r="W85" s="19"/>
      <c r="X85" s="19"/>
    </row>
    <row r="86" spans="2:24" ht="15" x14ac:dyDescent="0.25">
      <c r="B86" s="329"/>
      <c r="C86" s="61"/>
      <c r="D86" s="56" t="s">
        <v>69</v>
      </c>
      <c r="E86" s="76">
        <v>2</v>
      </c>
      <c r="F86" s="76">
        <v>2</v>
      </c>
      <c r="G86" s="176">
        <v>120</v>
      </c>
      <c r="H86" s="76" t="s">
        <v>138</v>
      </c>
      <c r="I86" s="76" t="s">
        <v>139</v>
      </c>
      <c r="J86" s="108"/>
      <c r="K86" s="109"/>
      <c r="L86" s="108">
        <v>2</v>
      </c>
      <c r="M86" s="109">
        <v>6</v>
      </c>
      <c r="N86" s="108"/>
      <c r="O86" s="109"/>
      <c r="P86" s="108"/>
      <c r="Q86" s="109"/>
      <c r="R86" s="108"/>
      <c r="S86" s="134"/>
      <c r="T86" s="87"/>
      <c r="U86" s="19"/>
      <c r="V86" s="19"/>
      <c r="W86" s="19"/>
      <c r="X86" s="19"/>
    </row>
    <row r="87" spans="2:24" ht="15" x14ac:dyDescent="0.25">
      <c r="B87" s="329"/>
      <c r="C87" s="61"/>
      <c r="D87" s="56" t="s">
        <v>70</v>
      </c>
      <c r="E87" s="76">
        <v>3.5</v>
      </c>
      <c r="F87" s="76">
        <v>0.5</v>
      </c>
      <c r="G87" s="176">
        <v>140</v>
      </c>
      <c r="H87" s="76" t="s">
        <v>140</v>
      </c>
      <c r="I87" s="76" t="s">
        <v>141</v>
      </c>
      <c r="J87" s="108"/>
      <c r="K87" s="109"/>
      <c r="L87" s="108"/>
      <c r="M87" s="109"/>
      <c r="N87" s="108">
        <v>2</v>
      </c>
      <c r="O87" s="109">
        <v>7</v>
      </c>
      <c r="P87" s="108"/>
      <c r="Q87" s="109"/>
      <c r="R87" s="108"/>
      <c r="S87" s="134"/>
      <c r="T87" s="87"/>
      <c r="U87" s="19"/>
      <c r="V87" s="19"/>
      <c r="W87" s="19"/>
      <c r="X87" s="19"/>
    </row>
    <row r="88" spans="2:24" ht="15" x14ac:dyDescent="0.25">
      <c r="B88" s="329"/>
      <c r="C88" s="61"/>
      <c r="D88" s="56" t="s">
        <v>71</v>
      </c>
      <c r="E88" s="76">
        <v>3.5</v>
      </c>
      <c r="F88" s="76">
        <v>0.5</v>
      </c>
      <c r="G88" s="176">
        <v>135</v>
      </c>
      <c r="H88" s="76" t="s">
        <v>140</v>
      </c>
      <c r="I88" s="76" t="s">
        <v>141</v>
      </c>
      <c r="J88" s="108"/>
      <c r="K88" s="109"/>
      <c r="L88" s="108"/>
      <c r="M88" s="109"/>
      <c r="N88" s="108">
        <v>2</v>
      </c>
      <c r="O88" s="109">
        <v>9</v>
      </c>
      <c r="P88" s="108"/>
      <c r="Q88" s="109"/>
      <c r="R88" s="108"/>
      <c r="S88" s="134"/>
      <c r="T88" s="87">
        <v>15</v>
      </c>
      <c r="U88" s="19"/>
      <c r="V88" s="19"/>
      <c r="W88" s="19"/>
      <c r="X88" s="19"/>
    </row>
    <row r="89" spans="2:24" ht="15" x14ac:dyDescent="0.25">
      <c r="B89" s="329"/>
      <c r="C89" s="61"/>
      <c r="D89" s="56" t="s">
        <v>72</v>
      </c>
      <c r="E89" s="76">
        <v>3.5</v>
      </c>
      <c r="F89" s="76">
        <v>0.5</v>
      </c>
      <c r="G89" s="176">
        <v>135</v>
      </c>
      <c r="H89" s="76" t="s">
        <v>140</v>
      </c>
      <c r="I89" s="76" t="s">
        <v>141</v>
      </c>
      <c r="J89" s="108"/>
      <c r="K89" s="109"/>
      <c r="L89" s="108"/>
      <c r="M89" s="109"/>
      <c r="N89" s="108">
        <v>2</v>
      </c>
      <c r="O89" s="109">
        <v>9</v>
      </c>
      <c r="P89" s="108"/>
      <c r="Q89" s="109"/>
      <c r="R89" s="108"/>
      <c r="S89" s="134"/>
      <c r="T89" s="87">
        <v>15</v>
      </c>
      <c r="U89" s="19"/>
      <c r="V89" s="19"/>
      <c r="W89" s="19"/>
      <c r="X89" s="19"/>
    </row>
    <row r="90" spans="2:24" ht="15" x14ac:dyDescent="0.25">
      <c r="B90" s="329"/>
      <c r="C90" s="61"/>
      <c r="D90" s="56" t="s">
        <v>73</v>
      </c>
      <c r="E90" s="76">
        <v>3</v>
      </c>
      <c r="F90" s="76">
        <v>1</v>
      </c>
      <c r="G90" s="176">
        <v>140</v>
      </c>
      <c r="H90" s="76" t="s">
        <v>140</v>
      </c>
      <c r="I90" s="76" t="s">
        <v>141</v>
      </c>
      <c r="J90" s="108"/>
      <c r="K90" s="109"/>
      <c r="L90" s="108"/>
      <c r="M90" s="109"/>
      <c r="N90" s="108">
        <v>2</v>
      </c>
      <c r="O90" s="109">
        <v>7</v>
      </c>
      <c r="P90" s="108"/>
      <c r="Q90" s="109"/>
      <c r="R90" s="108"/>
      <c r="S90" s="134"/>
      <c r="T90" s="87"/>
      <c r="U90" s="19"/>
      <c r="V90" s="19"/>
      <c r="W90" s="19"/>
      <c r="X90" s="19"/>
    </row>
    <row r="91" spans="2:24" ht="15" x14ac:dyDescent="0.25">
      <c r="B91" s="329"/>
      <c r="C91" s="61"/>
      <c r="D91" s="56" t="s">
        <v>61</v>
      </c>
      <c r="E91" s="76">
        <v>2</v>
      </c>
      <c r="F91" s="76">
        <v>2</v>
      </c>
      <c r="G91" s="176">
        <v>140</v>
      </c>
      <c r="H91" s="76" t="s">
        <v>140</v>
      </c>
      <c r="I91" s="76" t="s">
        <v>141</v>
      </c>
      <c r="J91" s="108"/>
      <c r="K91" s="109"/>
      <c r="L91" s="108"/>
      <c r="M91" s="109"/>
      <c r="N91" s="108">
        <v>2</v>
      </c>
      <c r="O91" s="109">
        <v>7</v>
      </c>
      <c r="P91" s="108"/>
      <c r="Q91" s="109"/>
      <c r="R91" s="108"/>
      <c r="S91" s="134"/>
      <c r="T91" s="87"/>
      <c r="U91" s="19"/>
      <c r="V91" s="19"/>
      <c r="W91" s="19"/>
      <c r="X91" s="19"/>
    </row>
    <row r="92" spans="2:24" ht="15" x14ac:dyDescent="0.25">
      <c r="B92" s="329"/>
      <c r="C92" s="61"/>
      <c r="D92" s="56" t="s">
        <v>74</v>
      </c>
      <c r="E92" s="76">
        <v>2</v>
      </c>
      <c r="F92" s="76">
        <v>2</v>
      </c>
      <c r="G92" s="176">
        <v>24</v>
      </c>
      <c r="H92" s="76"/>
      <c r="I92" s="76" t="s">
        <v>143</v>
      </c>
      <c r="J92" s="108"/>
      <c r="K92" s="109"/>
      <c r="L92" s="108"/>
      <c r="M92" s="109"/>
      <c r="N92" s="108"/>
      <c r="O92" s="109"/>
      <c r="P92" s="108">
        <v>2</v>
      </c>
      <c r="Q92" s="109">
        <v>2</v>
      </c>
      <c r="R92" s="108"/>
      <c r="S92" s="134"/>
      <c r="T92" s="87">
        <v>12</v>
      </c>
      <c r="U92" s="19"/>
      <c r="V92" s="19"/>
      <c r="W92" s="19"/>
      <c r="X92" s="19"/>
    </row>
    <row r="93" spans="2:24" ht="15" x14ac:dyDescent="0.25">
      <c r="B93" s="329"/>
      <c r="C93" s="61"/>
      <c r="D93" s="56" t="s">
        <v>75</v>
      </c>
      <c r="E93" s="76">
        <v>3</v>
      </c>
      <c r="F93" s="76">
        <v>1</v>
      </c>
      <c r="G93" s="176">
        <v>24</v>
      </c>
      <c r="H93" s="76"/>
      <c r="I93" s="76" t="s">
        <v>142</v>
      </c>
      <c r="J93" s="108"/>
      <c r="K93" s="109"/>
      <c r="L93" s="108"/>
      <c r="M93" s="109"/>
      <c r="N93" s="108"/>
      <c r="O93" s="109"/>
      <c r="P93" s="108">
        <v>1</v>
      </c>
      <c r="Q93" s="109">
        <v>2</v>
      </c>
      <c r="R93" s="108"/>
      <c r="S93" s="134"/>
      <c r="T93" s="87">
        <v>12</v>
      </c>
      <c r="U93" s="19"/>
      <c r="V93" s="19"/>
      <c r="W93" s="19"/>
      <c r="X93" s="19"/>
    </row>
    <row r="94" spans="2:24" ht="15" x14ac:dyDescent="0.25">
      <c r="B94" s="329"/>
      <c r="C94" s="61"/>
      <c r="D94" s="56" t="s">
        <v>76</v>
      </c>
      <c r="E94" s="76">
        <v>3</v>
      </c>
      <c r="F94" s="76">
        <v>1</v>
      </c>
      <c r="G94" s="176">
        <v>24</v>
      </c>
      <c r="H94" s="76"/>
      <c r="I94" s="76" t="s">
        <v>142</v>
      </c>
      <c r="J94" s="108"/>
      <c r="K94" s="109"/>
      <c r="L94" s="108"/>
      <c r="M94" s="109"/>
      <c r="N94" s="108"/>
      <c r="O94" s="109"/>
      <c r="P94" s="108">
        <v>1</v>
      </c>
      <c r="Q94" s="109">
        <v>2</v>
      </c>
      <c r="R94" s="108"/>
      <c r="S94" s="134"/>
      <c r="T94" s="87">
        <v>16</v>
      </c>
      <c r="U94" s="19"/>
      <c r="V94" s="19"/>
      <c r="W94" s="19"/>
      <c r="X94" s="19"/>
    </row>
    <row r="95" spans="2:24" ht="15" x14ac:dyDescent="0.25">
      <c r="B95" s="329"/>
      <c r="C95" s="61"/>
      <c r="D95" s="56" t="s">
        <v>77</v>
      </c>
      <c r="E95" s="76">
        <v>3</v>
      </c>
      <c r="F95" s="76">
        <v>1</v>
      </c>
      <c r="G95" s="176">
        <v>36</v>
      </c>
      <c r="H95" s="76"/>
      <c r="I95" s="76" t="s">
        <v>142</v>
      </c>
      <c r="J95" s="108"/>
      <c r="K95" s="109"/>
      <c r="L95" s="108"/>
      <c r="M95" s="109"/>
      <c r="N95" s="108"/>
      <c r="O95" s="109"/>
      <c r="P95" s="108">
        <v>1</v>
      </c>
      <c r="Q95" s="109">
        <v>3</v>
      </c>
      <c r="R95" s="108"/>
      <c r="S95" s="134"/>
      <c r="T95" s="87">
        <v>12</v>
      </c>
      <c r="U95" s="19"/>
      <c r="V95" s="19"/>
      <c r="W95" s="19"/>
      <c r="X95" s="19"/>
    </row>
    <row r="96" spans="2:24" ht="15" x14ac:dyDescent="0.25">
      <c r="B96" s="329"/>
      <c r="C96" s="61"/>
      <c r="D96" s="56" t="s">
        <v>64</v>
      </c>
      <c r="E96" s="76">
        <v>3</v>
      </c>
      <c r="F96" s="76">
        <v>1</v>
      </c>
      <c r="G96" s="176">
        <v>27</v>
      </c>
      <c r="H96" s="76"/>
      <c r="I96" s="76" t="s">
        <v>142</v>
      </c>
      <c r="J96" s="108"/>
      <c r="K96" s="109"/>
      <c r="L96" s="108"/>
      <c r="M96" s="109"/>
      <c r="N96" s="108"/>
      <c r="O96" s="109"/>
      <c r="P96" s="108">
        <v>1</v>
      </c>
      <c r="Q96" s="109">
        <v>3</v>
      </c>
      <c r="R96" s="108"/>
      <c r="S96" s="134"/>
      <c r="T96" s="87">
        <v>9</v>
      </c>
      <c r="U96" s="19"/>
      <c r="V96" s="19"/>
      <c r="W96" s="19"/>
      <c r="X96" s="19"/>
    </row>
    <row r="97" spans="2:24" ht="15" x14ac:dyDescent="0.25">
      <c r="B97" s="329"/>
      <c r="C97" s="61"/>
      <c r="D97" s="56" t="s">
        <v>63</v>
      </c>
      <c r="E97" s="76">
        <v>2</v>
      </c>
      <c r="F97" s="76">
        <v>2</v>
      </c>
      <c r="G97" s="176">
        <v>40</v>
      </c>
      <c r="H97" s="76"/>
      <c r="I97" s="76" t="s">
        <v>144</v>
      </c>
      <c r="J97" s="108"/>
      <c r="K97" s="109"/>
      <c r="L97" s="108"/>
      <c r="M97" s="109"/>
      <c r="N97" s="108"/>
      <c r="O97" s="109"/>
      <c r="P97" s="108"/>
      <c r="Q97" s="109"/>
      <c r="R97" s="108">
        <v>1</v>
      </c>
      <c r="S97" s="134">
        <v>2</v>
      </c>
      <c r="T97" s="87"/>
      <c r="U97" s="19"/>
      <c r="V97" s="19"/>
      <c r="W97" s="19"/>
      <c r="X97" s="19"/>
    </row>
    <row r="98" spans="2:24" ht="15" x14ac:dyDescent="0.25">
      <c r="B98" s="329"/>
      <c r="C98" s="61"/>
      <c r="D98" s="56" t="s">
        <v>54</v>
      </c>
      <c r="E98" s="76">
        <v>2</v>
      </c>
      <c r="F98" s="76">
        <v>2</v>
      </c>
      <c r="G98" s="176">
        <v>40</v>
      </c>
      <c r="H98" s="76"/>
      <c r="I98" s="76" t="s">
        <v>144</v>
      </c>
      <c r="J98" s="108"/>
      <c r="K98" s="109"/>
      <c r="L98" s="108"/>
      <c r="M98" s="109"/>
      <c r="N98" s="108"/>
      <c r="O98" s="109"/>
      <c r="P98" s="108"/>
      <c r="Q98" s="109"/>
      <c r="R98" s="108">
        <v>1</v>
      </c>
      <c r="S98" s="134">
        <v>2</v>
      </c>
      <c r="T98" s="87"/>
      <c r="U98" s="19"/>
      <c r="V98" s="19"/>
      <c r="W98" s="19"/>
      <c r="X98" s="19"/>
    </row>
    <row r="99" spans="2:24" ht="15" x14ac:dyDescent="0.25">
      <c r="B99" s="329"/>
      <c r="C99" s="61"/>
      <c r="D99" s="56" t="s">
        <v>76</v>
      </c>
      <c r="E99" s="76">
        <v>2</v>
      </c>
      <c r="F99" s="76">
        <v>2</v>
      </c>
      <c r="G99" s="176">
        <v>40</v>
      </c>
      <c r="H99" s="76"/>
      <c r="I99" s="76" t="s">
        <v>144</v>
      </c>
      <c r="J99" s="108"/>
      <c r="K99" s="109"/>
      <c r="L99" s="108"/>
      <c r="M99" s="109"/>
      <c r="N99" s="108"/>
      <c r="O99" s="109"/>
      <c r="P99" s="108"/>
      <c r="Q99" s="109"/>
      <c r="R99" s="108">
        <v>1</v>
      </c>
      <c r="S99" s="134">
        <v>2</v>
      </c>
      <c r="T99" s="87"/>
      <c r="U99" s="19"/>
      <c r="V99" s="19"/>
      <c r="W99" s="19"/>
      <c r="X99" s="19"/>
    </row>
    <row r="100" spans="2:24" ht="15" x14ac:dyDescent="0.25">
      <c r="B100" s="329"/>
      <c r="C100" s="61"/>
      <c r="D100" s="56" t="s">
        <v>78</v>
      </c>
      <c r="E100" s="76">
        <v>2</v>
      </c>
      <c r="F100" s="76">
        <v>2</v>
      </c>
      <c r="G100" s="176">
        <v>40</v>
      </c>
      <c r="H100" s="76"/>
      <c r="I100" s="76" t="s">
        <v>144</v>
      </c>
      <c r="J100" s="108"/>
      <c r="K100" s="109"/>
      <c r="L100" s="108"/>
      <c r="M100" s="109"/>
      <c r="N100" s="108"/>
      <c r="O100" s="109"/>
      <c r="P100" s="108"/>
      <c r="Q100" s="109"/>
      <c r="R100" s="108">
        <v>1</v>
      </c>
      <c r="S100" s="134">
        <v>2</v>
      </c>
      <c r="T100" s="87"/>
      <c r="U100" s="19"/>
      <c r="V100" s="19"/>
      <c r="W100" s="19"/>
      <c r="X100" s="19"/>
    </row>
    <row r="101" spans="2:24" ht="15" x14ac:dyDescent="0.25">
      <c r="B101" s="329"/>
      <c r="C101" s="61"/>
      <c r="D101" s="56" t="s">
        <v>62</v>
      </c>
      <c r="E101" s="76">
        <v>1</v>
      </c>
      <c r="F101" s="76">
        <v>3</v>
      </c>
      <c r="G101" s="176">
        <v>40</v>
      </c>
      <c r="H101" s="76"/>
      <c r="I101" s="76" t="s">
        <v>144</v>
      </c>
      <c r="J101" s="108"/>
      <c r="K101" s="109"/>
      <c r="L101" s="108"/>
      <c r="M101" s="109"/>
      <c r="N101" s="108"/>
      <c r="O101" s="109"/>
      <c r="P101" s="108"/>
      <c r="Q101" s="109"/>
      <c r="R101" s="108">
        <v>1</v>
      </c>
      <c r="S101" s="134">
        <v>2</v>
      </c>
      <c r="T101" s="87"/>
      <c r="U101" s="19"/>
      <c r="V101" s="19"/>
      <c r="W101" s="19"/>
      <c r="X101" s="19"/>
    </row>
    <row r="102" spans="2:24" ht="14.25" x14ac:dyDescent="0.2">
      <c r="B102" s="345"/>
      <c r="C102" s="30"/>
      <c r="D102" s="35"/>
      <c r="E102" s="198"/>
      <c r="F102" s="198"/>
      <c r="G102" s="35"/>
      <c r="H102" s="35"/>
      <c r="I102" s="35"/>
      <c r="J102" s="36"/>
      <c r="K102" s="36"/>
      <c r="L102" s="35"/>
      <c r="M102" s="35"/>
      <c r="N102" s="35"/>
      <c r="O102" s="35"/>
      <c r="P102" s="35"/>
      <c r="Q102" s="35"/>
      <c r="R102" s="35"/>
      <c r="S102" s="35"/>
      <c r="T102" s="162"/>
      <c r="U102" s="19"/>
      <c r="V102" s="19"/>
      <c r="W102" s="19"/>
      <c r="X102" s="19"/>
    </row>
    <row r="103" spans="2:24" ht="15" x14ac:dyDescent="0.25">
      <c r="B103" s="45">
        <v>7</v>
      </c>
      <c r="C103" s="46">
        <v>1</v>
      </c>
      <c r="D103" s="46" t="s">
        <v>65</v>
      </c>
      <c r="E103" s="98">
        <v>2</v>
      </c>
      <c r="F103" s="98">
        <v>2</v>
      </c>
      <c r="G103" s="171">
        <v>60</v>
      </c>
      <c r="H103" s="141" t="s">
        <v>145</v>
      </c>
      <c r="I103" s="141"/>
      <c r="J103" s="62">
        <v>2</v>
      </c>
      <c r="K103" s="63">
        <v>4</v>
      </c>
      <c r="L103" s="98"/>
      <c r="M103" s="99"/>
      <c r="N103" s="141">
        <v>1</v>
      </c>
      <c r="O103" s="218">
        <v>2</v>
      </c>
      <c r="P103" s="141">
        <v>0.5</v>
      </c>
      <c r="Q103" s="218">
        <v>1</v>
      </c>
      <c r="R103" s="141">
        <v>0.5</v>
      </c>
      <c r="S103" s="346">
        <v>1</v>
      </c>
      <c r="T103" s="87">
        <v>15</v>
      </c>
      <c r="U103" s="17"/>
      <c r="V103" s="17"/>
      <c r="W103" s="17"/>
      <c r="X103" s="17"/>
    </row>
    <row r="104" spans="2:24" ht="15" x14ac:dyDescent="0.25">
      <c r="B104" s="45"/>
      <c r="C104" s="46"/>
      <c r="D104" s="46" t="s">
        <v>237</v>
      </c>
      <c r="E104" s="98">
        <v>3</v>
      </c>
      <c r="F104" s="98">
        <v>1</v>
      </c>
      <c r="G104" s="172">
        <v>100</v>
      </c>
      <c r="H104" s="142" t="s">
        <v>235</v>
      </c>
      <c r="I104" s="142" t="s">
        <v>236</v>
      </c>
      <c r="J104" s="89"/>
      <c r="K104" s="90"/>
      <c r="L104" s="70">
        <v>2</v>
      </c>
      <c r="M104" s="71">
        <v>5</v>
      </c>
      <c r="N104" s="68"/>
      <c r="O104" s="69"/>
      <c r="P104" s="100"/>
      <c r="Q104" s="101"/>
      <c r="R104" s="100"/>
      <c r="S104" s="133"/>
      <c r="T104" s="87"/>
      <c r="U104" s="17"/>
      <c r="V104" s="17"/>
      <c r="W104" s="17"/>
      <c r="X104" s="17"/>
    </row>
    <row r="105" spans="2:24" ht="15" x14ac:dyDescent="0.25">
      <c r="B105" s="45"/>
      <c r="C105" s="46"/>
      <c r="D105" s="46" t="s">
        <v>79</v>
      </c>
      <c r="E105" s="98">
        <v>3</v>
      </c>
      <c r="F105" s="98">
        <v>1</v>
      </c>
      <c r="G105" s="175">
        <v>48</v>
      </c>
      <c r="H105" s="98" t="s">
        <v>146</v>
      </c>
      <c r="I105" s="98"/>
      <c r="J105" s="107">
        <f>L105+N105</f>
        <v>1</v>
      </c>
      <c r="K105" s="106">
        <f>M105+O105</f>
        <v>3</v>
      </c>
      <c r="L105" s="104">
        <v>0.5</v>
      </c>
      <c r="M105" s="105">
        <v>1.5</v>
      </c>
      <c r="N105" s="104">
        <v>0.5</v>
      </c>
      <c r="O105" s="105">
        <v>1.5</v>
      </c>
      <c r="P105" s="100"/>
      <c r="Q105" s="101"/>
      <c r="R105" s="100"/>
      <c r="S105" s="133"/>
      <c r="T105" s="87">
        <v>16</v>
      </c>
      <c r="U105" s="17"/>
      <c r="V105" s="17"/>
      <c r="W105" s="17"/>
      <c r="X105" s="17"/>
    </row>
    <row r="106" spans="2:24" ht="15" x14ac:dyDescent="0.25">
      <c r="B106" s="45"/>
      <c r="C106" s="46"/>
      <c r="D106" s="46" t="s">
        <v>84</v>
      </c>
      <c r="E106" s="98">
        <v>3</v>
      </c>
      <c r="F106" s="98">
        <v>1</v>
      </c>
      <c r="G106" s="175">
        <v>60</v>
      </c>
      <c r="H106" s="98" t="s">
        <v>146</v>
      </c>
      <c r="I106" s="98"/>
      <c r="J106" s="107">
        <f t="shared" ref="J106:K108" si="4">L106+N106</f>
        <v>2</v>
      </c>
      <c r="K106" s="106">
        <f t="shared" si="4"/>
        <v>4</v>
      </c>
      <c r="L106" s="104">
        <v>1</v>
      </c>
      <c r="M106" s="105">
        <v>2</v>
      </c>
      <c r="N106" s="104">
        <v>1</v>
      </c>
      <c r="O106" s="105">
        <v>2</v>
      </c>
      <c r="P106" s="100"/>
      <c r="Q106" s="101"/>
      <c r="R106" s="100"/>
      <c r="S106" s="133"/>
      <c r="T106" s="87">
        <v>15</v>
      </c>
      <c r="U106" s="17"/>
      <c r="V106" s="17"/>
      <c r="W106" s="17"/>
      <c r="X106" s="17"/>
    </row>
    <row r="107" spans="2:24" ht="15" x14ac:dyDescent="0.25">
      <c r="B107" s="45"/>
      <c r="C107" s="46"/>
      <c r="D107" s="46" t="s">
        <v>80</v>
      </c>
      <c r="E107" s="98">
        <v>2</v>
      </c>
      <c r="F107" s="98">
        <v>2</v>
      </c>
      <c r="G107" s="175">
        <v>30</v>
      </c>
      <c r="H107" s="98" t="s">
        <v>147</v>
      </c>
      <c r="I107" s="98"/>
      <c r="J107" s="107">
        <f t="shared" si="4"/>
        <v>1</v>
      </c>
      <c r="K107" s="106">
        <f t="shared" si="4"/>
        <v>2</v>
      </c>
      <c r="L107" s="104">
        <v>0.5</v>
      </c>
      <c r="M107" s="105">
        <v>1</v>
      </c>
      <c r="N107" s="104">
        <v>0.5</v>
      </c>
      <c r="O107" s="105">
        <v>1</v>
      </c>
      <c r="P107" s="100"/>
      <c r="Q107" s="101"/>
      <c r="R107" s="100"/>
      <c r="S107" s="133"/>
      <c r="T107" s="87"/>
      <c r="U107" s="17"/>
      <c r="V107" s="17"/>
      <c r="W107" s="17"/>
      <c r="X107" s="17"/>
    </row>
    <row r="108" spans="2:24" ht="15" x14ac:dyDescent="0.25">
      <c r="B108" s="45"/>
      <c r="C108" s="46"/>
      <c r="D108" s="46" t="s">
        <v>81</v>
      </c>
      <c r="E108" s="98">
        <v>3</v>
      </c>
      <c r="F108" s="98">
        <v>1</v>
      </c>
      <c r="G108" s="175">
        <v>30</v>
      </c>
      <c r="H108" s="98" t="s">
        <v>146</v>
      </c>
      <c r="I108" s="98"/>
      <c r="J108" s="347">
        <f t="shared" si="4"/>
        <v>2</v>
      </c>
      <c r="K108" s="106">
        <f t="shared" si="4"/>
        <v>2</v>
      </c>
      <c r="L108" s="347">
        <v>1</v>
      </c>
      <c r="M108" s="105">
        <v>1</v>
      </c>
      <c r="N108" s="347">
        <v>1</v>
      </c>
      <c r="O108" s="105">
        <v>1</v>
      </c>
      <c r="P108" s="100"/>
      <c r="Q108" s="101"/>
      <c r="R108" s="100"/>
      <c r="S108" s="133"/>
      <c r="T108" s="87"/>
      <c r="U108" s="214"/>
      <c r="V108" s="17"/>
      <c r="W108" s="17"/>
      <c r="X108" s="17"/>
    </row>
    <row r="109" spans="2:24" ht="15" x14ac:dyDescent="0.25">
      <c r="B109" s="45"/>
      <c r="C109" s="46"/>
      <c r="D109" s="46" t="s">
        <v>182</v>
      </c>
      <c r="E109" s="98">
        <v>3</v>
      </c>
      <c r="F109" s="98">
        <v>1</v>
      </c>
      <c r="G109" s="175">
        <v>40</v>
      </c>
      <c r="H109" s="98"/>
      <c r="I109" s="98"/>
      <c r="J109" s="89"/>
      <c r="K109" s="90"/>
      <c r="L109" s="89">
        <v>1</v>
      </c>
      <c r="M109" s="90">
        <v>2</v>
      </c>
      <c r="N109" s="68"/>
      <c r="O109" s="69"/>
      <c r="P109" s="100"/>
      <c r="Q109" s="101"/>
      <c r="R109" s="100"/>
      <c r="S109" s="133"/>
      <c r="T109" s="87"/>
      <c r="U109" s="17"/>
      <c r="V109" s="17"/>
      <c r="W109" s="17"/>
      <c r="X109" s="17"/>
    </row>
    <row r="110" spans="2:24" ht="15" x14ac:dyDescent="0.25">
      <c r="B110" s="45"/>
      <c r="C110" s="46"/>
      <c r="D110" s="46" t="s">
        <v>183</v>
      </c>
      <c r="E110" s="210">
        <v>2</v>
      </c>
      <c r="F110" s="210">
        <v>2</v>
      </c>
      <c r="G110" s="175">
        <v>40</v>
      </c>
      <c r="H110" s="98"/>
      <c r="I110" s="98"/>
      <c r="J110" s="89"/>
      <c r="K110" s="90"/>
      <c r="L110" s="89">
        <v>1</v>
      </c>
      <c r="M110" s="90">
        <v>2</v>
      </c>
      <c r="N110" s="68"/>
      <c r="O110" s="69"/>
      <c r="P110" s="100"/>
      <c r="Q110" s="101"/>
      <c r="R110" s="100"/>
      <c r="S110" s="133"/>
      <c r="T110" s="87"/>
      <c r="U110" s="214"/>
      <c r="V110" s="17"/>
      <c r="W110" s="17"/>
      <c r="X110" s="17"/>
    </row>
    <row r="111" spans="2:24" ht="15" x14ac:dyDescent="0.25">
      <c r="B111" s="45"/>
      <c r="C111" s="46"/>
      <c r="D111" s="46" t="s">
        <v>184</v>
      </c>
      <c r="E111" s="98">
        <v>3</v>
      </c>
      <c r="F111" s="98">
        <v>1</v>
      </c>
      <c r="G111" s="175">
        <v>40</v>
      </c>
      <c r="H111" s="98"/>
      <c r="I111" s="98"/>
      <c r="J111" s="89"/>
      <c r="K111" s="90"/>
      <c r="L111" s="89">
        <v>1</v>
      </c>
      <c r="M111" s="90">
        <v>2</v>
      </c>
      <c r="N111" s="68"/>
      <c r="O111" s="69"/>
      <c r="P111" s="100"/>
      <c r="Q111" s="101"/>
      <c r="R111" s="100"/>
      <c r="S111" s="133"/>
      <c r="T111" s="87"/>
      <c r="U111" s="17"/>
      <c r="V111" s="17"/>
      <c r="W111" s="17"/>
      <c r="X111" s="17"/>
    </row>
    <row r="112" spans="2:24" ht="15" x14ac:dyDescent="0.25">
      <c r="B112" s="45"/>
      <c r="C112" s="46"/>
      <c r="D112" s="46" t="s">
        <v>185</v>
      </c>
      <c r="E112" s="98">
        <v>3</v>
      </c>
      <c r="F112" s="98">
        <v>1</v>
      </c>
      <c r="G112" s="175">
        <v>40</v>
      </c>
      <c r="H112" s="98"/>
      <c r="I112" s="98"/>
      <c r="J112" s="89"/>
      <c r="K112" s="90"/>
      <c r="L112" s="89">
        <v>1</v>
      </c>
      <c r="M112" s="90">
        <v>2</v>
      </c>
      <c r="N112" s="68"/>
      <c r="O112" s="69"/>
      <c r="P112" s="100"/>
      <c r="Q112" s="101"/>
      <c r="R112" s="100"/>
      <c r="S112" s="133"/>
      <c r="T112" s="87"/>
      <c r="U112" s="17"/>
      <c r="V112" s="17"/>
      <c r="W112" s="17"/>
      <c r="X112" s="17"/>
    </row>
    <row r="113" spans="1:24" ht="15" x14ac:dyDescent="0.25">
      <c r="B113" s="45"/>
      <c r="C113" s="46"/>
      <c r="D113" s="46" t="s">
        <v>186</v>
      </c>
      <c r="E113" s="98">
        <v>3</v>
      </c>
      <c r="F113" s="98">
        <v>1</v>
      </c>
      <c r="G113" s="175">
        <v>40</v>
      </c>
      <c r="H113" s="98"/>
      <c r="I113" s="98"/>
      <c r="J113" s="89"/>
      <c r="K113" s="90"/>
      <c r="L113" s="89">
        <v>1</v>
      </c>
      <c r="M113" s="90">
        <v>2</v>
      </c>
      <c r="N113" s="68"/>
      <c r="O113" s="69"/>
      <c r="P113" s="100"/>
      <c r="Q113" s="101"/>
      <c r="R113" s="100"/>
      <c r="S113" s="133"/>
      <c r="T113" s="87"/>
      <c r="U113" s="17"/>
      <c r="V113" s="17"/>
      <c r="W113" s="17"/>
      <c r="X113" s="17"/>
    </row>
    <row r="114" spans="1:24" ht="15" x14ac:dyDescent="0.25">
      <c r="B114" s="45"/>
      <c r="C114" s="46"/>
      <c r="D114" s="46" t="s">
        <v>170</v>
      </c>
      <c r="E114" s="98">
        <v>3</v>
      </c>
      <c r="F114" s="98">
        <v>1</v>
      </c>
      <c r="G114" s="175">
        <v>45</v>
      </c>
      <c r="H114" s="98"/>
      <c r="I114" s="98"/>
      <c r="J114" s="164"/>
      <c r="K114" s="165"/>
      <c r="L114" s="166"/>
      <c r="M114" s="167"/>
      <c r="N114" s="164">
        <v>1</v>
      </c>
      <c r="O114" s="165">
        <v>3</v>
      </c>
      <c r="P114" s="100"/>
      <c r="Q114" s="101"/>
      <c r="R114" s="100"/>
      <c r="S114" s="133"/>
      <c r="T114" s="87">
        <v>15</v>
      </c>
      <c r="U114" s="17"/>
      <c r="V114" s="17"/>
      <c r="W114" s="17"/>
      <c r="X114" s="17"/>
    </row>
    <row r="115" spans="1:24" ht="15" x14ac:dyDescent="0.25">
      <c r="B115" s="45"/>
      <c r="C115" s="46"/>
      <c r="D115" s="46" t="s">
        <v>171</v>
      </c>
      <c r="E115" s="98">
        <v>3</v>
      </c>
      <c r="F115" s="98">
        <v>1</v>
      </c>
      <c r="G115" s="175">
        <v>30</v>
      </c>
      <c r="H115" s="98"/>
      <c r="I115" s="98"/>
      <c r="J115" s="164"/>
      <c r="K115" s="165"/>
      <c r="L115" s="166"/>
      <c r="M115" s="167"/>
      <c r="N115" s="164">
        <v>1</v>
      </c>
      <c r="O115" s="165">
        <v>2</v>
      </c>
      <c r="P115" s="100"/>
      <c r="Q115" s="101"/>
      <c r="R115" s="100"/>
      <c r="S115" s="133"/>
      <c r="T115" s="87">
        <v>15</v>
      </c>
      <c r="U115" s="17"/>
      <c r="V115" s="17"/>
      <c r="W115" s="17"/>
      <c r="X115" s="17"/>
    </row>
    <row r="116" spans="1:24" ht="15" x14ac:dyDescent="0.25">
      <c r="B116" s="45"/>
      <c r="C116" s="46"/>
      <c r="D116" s="46" t="s">
        <v>174</v>
      </c>
      <c r="E116" s="98">
        <v>3</v>
      </c>
      <c r="F116" s="98">
        <v>1</v>
      </c>
      <c r="G116" s="175">
        <v>30</v>
      </c>
      <c r="H116" s="98"/>
      <c r="I116" s="98"/>
      <c r="J116" s="164"/>
      <c r="K116" s="165"/>
      <c r="L116" s="166"/>
      <c r="M116" s="167"/>
      <c r="N116" s="164">
        <v>1</v>
      </c>
      <c r="O116" s="165">
        <v>2</v>
      </c>
      <c r="P116" s="100"/>
      <c r="Q116" s="101"/>
      <c r="R116" s="100"/>
      <c r="S116" s="133"/>
      <c r="T116" s="87"/>
      <c r="U116" s="17"/>
      <c r="V116" s="17"/>
      <c r="W116" s="17"/>
      <c r="X116" s="17"/>
    </row>
    <row r="117" spans="1:24" ht="15" x14ac:dyDescent="0.25">
      <c r="B117" s="45"/>
      <c r="C117" s="46"/>
      <c r="D117" s="46" t="s">
        <v>173</v>
      </c>
      <c r="E117" s="98">
        <v>3.5</v>
      </c>
      <c r="F117" s="98">
        <v>0.5</v>
      </c>
      <c r="G117" s="175">
        <v>30</v>
      </c>
      <c r="H117" s="98"/>
      <c r="I117" s="98"/>
      <c r="J117" s="164"/>
      <c r="K117" s="165"/>
      <c r="L117" s="166"/>
      <c r="M117" s="167"/>
      <c r="N117" s="164">
        <v>1</v>
      </c>
      <c r="O117" s="165">
        <v>2</v>
      </c>
      <c r="P117" s="100"/>
      <c r="Q117" s="101"/>
      <c r="R117" s="100"/>
      <c r="S117" s="133"/>
      <c r="T117" s="87"/>
      <c r="U117" s="17"/>
      <c r="V117" s="17"/>
      <c r="W117" s="17"/>
      <c r="X117" s="17"/>
    </row>
    <row r="118" spans="1:24" ht="15" x14ac:dyDescent="0.25">
      <c r="B118" s="45"/>
      <c r="C118" s="46"/>
      <c r="D118" s="46" t="s">
        <v>168</v>
      </c>
      <c r="E118" s="98">
        <v>3</v>
      </c>
      <c r="F118" s="98">
        <v>1</v>
      </c>
      <c r="G118" s="175">
        <v>18</v>
      </c>
      <c r="H118" s="98"/>
      <c r="I118" s="98"/>
      <c r="J118" s="164"/>
      <c r="K118" s="165"/>
      <c r="L118" s="166"/>
      <c r="M118" s="167"/>
      <c r="N118" s="166"/>
      <c r="O118" s="167"/>
      <c r="P118" s="100">
        <v>1</v>
      </c>
      <c r="Q118" s="101">
        <v>2</v>
      </c>
      <c r="R118" s="100"/>
      <c r="S118" s="133"/>
      <c r="T118" s="87">
        <v>9</v>
      </c>
      <c r="U118" s="17"/>
      <c r="V118" s="17"/>
      <c r="W118" s="17"/>
      <c r="X118" s="17"/>
    </row>
    <row r="119" spans="1:24" ht="15" x14ac:dyDescent="0.25">
      <c r="B119" s="45"/>
      <c r="C119" s="46"/>
      <c r="D119" s="46" t="s">
        <v>169</v>
      </c>
      <c r="E119" s="98">
        <v>3</v>
      </c>
      <c r="F119" s="98">
        <v>1</v>
      </c>
      <c r="G119" s="175">
        <v>16</v>
      </c>
      <c r="H119" s="98"/>
      <c r="I119" s="98"/>
      <c r="J119" s="164"/>
      <c r="K119" s="165"/>
      <c r="L119" s="166"/>
      <c r="M119" s="167"/>
      <c r="N119" s="166"/>
      <c r="O119" s="167"/>
      <c r="P119" s="100">
        <v>1</v>
      </c>
      <c r="Q119" s="101">
        <v>1</v>
      </c>
      <c r="R119" s="100"/>
      <c r="S119" s="133"/>
      <c r="T119" s="87">
        <v>16</v>
      </c>
      <c r="U119" s="17"/>
      <c r="V119" s="17"/>
      <c r="W119" s="17"/>
      <c r="X119" s="17"/>
    </row>
    <row r="120" spans="1:24" ht="15" x14ac:dyDescent="0.25">
      <c r="B120" s="45"/>
      <c r="C120" s="46"/>
      <c r="D120" s="46" t="s">
        <v>175</v>
      </c>
      <c r="E120" s="98">
        <v>3</v>
      </c>
      <c r="F120" s="98">
        <v>1</v>
      </c>
      <c r="G120" s="175">
        <v>20</v>
      </c>
      <c r="H120" s="98"/>
      <c r="I120" s="98"/>
      <c r="J120" s="164"/>
      <c r="K120" s="165"/>
      <c r="L120" s="166"/>
      <c r="M120" s="167"/>
      <c r="N120" s="166"/>
      <c r="O120" s="167"/>
      <c r="P120" s="100">
        <v>1</v>
      </c>
      <c r="Q120" s="101">
        <v>1</v>
      </c>
      <c r="R120" s="100"/>
      <c r="S120" s="133"/>
      <c r="T120" s="87"/>
      <c r="U120" s="17"/>
      <c r="V120" s="17"/>
      <c r="W120" s="17"/>
      <c r="X120" s="17"/>
    </row>
    <row r="121" spans="1:24" ht="15" x14ac:dyDescent="0.25">
      <c r="B121" s="45"/>
      <c r="C121" s="46"/>
      <c r="D121" s="46" t="s">
        <v>176</v>
      </c>
      <c r="E121" s="98">
        <v>3</v>
      </c>
      <c r="F121" s="98">
        <v>1</v>
      </c>
      <c r="G121" s="175">
        <v>20</v>
      </c>
      <c r="H121" s="98"/>
      <c r="I121" s="98"/>
      <c r="J121" s="164"/>
      <c r="K121" s="165"/>
      <c r="L121" s="166"/>
      <c r="M121" s="167"/>
      <c r="N121" s="166"/>
      <c r="O121" s="167"/>
      <c r="P121" s="100">
        <v>1</v>
      </c>
      <c r="Q121" s="101">
        <v>1</v>
      </c>
      <c r="R121" s="100"/>
      <c r="S121" s="133"/>
      <c r="T121" s="87"/>
      <c r="U121" s="17"/>
      <c r="V121" s="17"/>
      <c r="W121" s="17"/>
      <c r="X121" s="17"/>
    </row>
    <row r="122" spans="1:24" ht="15" x14ac:dyDescent="0.25">
      <c r="B122" s="45"/>
      <c r="C122" s="46"/>
      <c r="D122" s="46" t="s">
        <v>177</v>
      </c>
      <c r="E122" s="98">
        <v>3</v>
      </c>
      <c r="F122" s="98">
        <v>1</v>
      </c>
      <c r="G122" s="175">
        <v>16</v>
      </c>
      <c r="H122" s="98"/>
      <c r="I122" s="98"/>
      <c r="J122" s="164"/>
      <c r="K122" s="165"/>
      <c r="L122" s="166"/>
      <c r="M122" s="167"/>
      <c r="N122" s="166"/>
      <c r="O122" s="167"/>
      <c r="P122" s="100">
        <v>1</v>
      </c>
      <c r="Q122" s="101">
        <v>1</v>
      </c>
      <c r="R122" s="100"/>
      <c r="S122" s="133"/>
      <c r="T122" s="87">
        <v>16</v>
      </c>
      <c r="U122" s="17"/>
      <c r="V122" s="17"/>
      <c r="W122" s="17"/>
      <c r="X122" s="17"/>
    </row>
    <row r="123" spans="1:24" ht="15" x14ac:dyDescent="0.25">
      <c r="B123" s="45"/>
      <c r="C123" s="46"/>
      <c r="D123" s="46" t="s">
        <v>178</v>
      </c>
      <c r="E123" s="98">
        <v>3</v>
      </c>
      <c r="F123" s="98">
        <v>1</v>
      </c>
      <c r="G123" s="175">
        <v>20</v>
      </c>
      <c r="H123" s="98"/>
      <c r="I123" s="98"/>
      <c r="J123" s="164"/>
      <c r="K123" s="165"/>
      <c r="L123" s="166"/>
      <c r="M123" s="167"/>
      <c r="N123" s="166"/>
      <c r="O123" s="167"/>
      <c r="P123" s="100">
        <v>1</v>
      </c>
      <c r="Q123" s="101">
        <v>1</v>
      </c>
      <c r="R123" s="100"/>
      <c r="S123" s="133"/>
      <c r="T123" s="87"/>
      <c r="U123" s="17"/>
      <c r="V123" s="17"/>
      <c r="W123" s="17"/>
      <c r="X123" s="17"/>
    </row>
    <row r="124" spans="1:24" ht="15" x14ac:dyDescent="0.25">
      <c r="B124" s="45"/>
      <c r="C124" s="46"/>
      <c r="D124" s="46" t="s">
        <v>179</v>
      </c>
      <c r="E124" s="98">
        <v>2</v>
      </c>
      <c r="F124" s="98">
        <v>2</v>
      </c>
      <c r="G124" s="175">
        <v>20</v>
      </c>
      <c r="H124" s="98"/>
      <c r="I124" s="98"/>
      <c r="J124" s="164"/>
      <c r="K124" s="165"/>
      <c r="L124" s="166"/>
      <c r="M124" s="167"/>
      <c r="N124" s="166"/>
      <c r="O124" s="167"/>
      <c r="P124" s="100"/>
      <c r="Q124" s="101"/>
      <c r="R124" s="100">
        <v>1</v>
      </c>
      <c r="S124" s="133">
        <v>1</v>
      </c>
      <c r="T124" s="87"/>
      <c r="U124" s="17"/>
      <c r="V124" s="17"/>
      <c r="W124" s="17"/>
      <c r="X124" s="17"/>
    </row>
    <row r="125" spans="1:24" ht="15" x14ac:dyDescent="0.25">
      <c r="B125" s="45"/>
      <c r="C125" s="46"/>
      <c r="D125" s="46" t="s">
        <v>232</v>
      </c>
      <c r="E125" s="98">
        <v>2</v>
      </c>
      <c r="F125" s="98">
        <v>2</v>
      </c>
      <c r="G125" s="175">
        <v>20</v>
      </c>
      <c r="H125" s="98"/>
      <c r="I125" s="98"/>
      <c r="J125" s="164"/>
      <c r="K125" s="165"/>
      <c r="L125" s="166"/>
      <c r="M125" s="167"/>
      <c r="N125" s="166"/>
      <c r="O125" s="167"/>
      <c r="P125" s="100"/>
      <c r="Q125" s="101"/>
      <c r="R125" s="100">
        <v>1</v>
      </c>
      <c r="S125" s="133">
        <v>1</v>
      </c>
      <c r="T125" s="87"/>
      <c r="U125" s="17"/>
      <c r="V125" s="17"/>
      <c r="W125" s="17"/>
      <c r="X125" s="17"/>
    </row>
    <row r="126" spans="1:24" ht="15" x14ac:dyDescent="0.25">
      <c r="B126" s="45"/>
      <c r="C126" s="46"/>
      <c r="D126" s="46" t="s">
        <v>180</v>
      </c>
      <c r="E126" s="98">
        <v>2</v>
      </c>
      <c r="F126" s="98">
        <v>2</v>
      </c>
      <c r="G126" s="175">
        <v>20</v>
      </c>
      <c r="H126" s="98"/>
      <c r="I126" s="98"/>
      <c r="J126" s="164"/>
      <c r="K126" s="165"/>
      <c r="L126" s="166"/>
      <c r="M126" s="167"/>
      <c r="N126" s="166"/>
      <c r="O126" s="167"/>
      <c r="P126" s="100"/>
      <c r="Q126" s="101"/>
      <c r="R126" s="100">
        <v>1</v>
      </c>
      <c r="S126" s="133">
        <v>1</v>
      </c>
      <c r="T126" s="87"/>
      <c r="U126" s="17"/>
      <c r="V126" s="17"/>
      <c r="W126" s="17"/>
      <c r="X126" s="17"/>
    </row>
    <row r="127" spans="1:24" ht="15" x14ac:dyDescent="0.25">
      <c r="B127" s="45"/>
      <c r="C127" s="46"/>
      <c r="D127" s="46" t="s">
        <v>181</v>
      </c>
      <c r="E127" s="98">
        <v>2</v>
      </c>
      <c r="F127" s="98">
        <v>2</v>
      </c>
      <c r="G127" s="175">
        <v>20</v>
      </c>
      <c r="H127" s="98"/>
      <c r="I127" s="98"/>
      <c r="J127" s="164"/>
      <c r="K127" s="165"/>
      <c r="L127" s="166"/>
      <c r="M127" s="167"/>
      <c r="N127" s="166"/>
      <c r="O127" s="167"/>
      <c r="P127" s="100"/>
      <c r="Q127" s="101"/>
      <c r="R127" s="100">
        <v>1</v>
      </c>
      <c r="S127" s="133">
        <v>1</v>
      </c>
      <c r="T127" s="87"/>
      <c r="U127" s="17"/>
      <c r="V127" s="17"/>
      <c r="W127" s="17"/>
      <c r="X127" s="17"/>
    </row>
    <row r="128" spans="1:24" ht="15" x14ac:dyDescent="0.25">
      <c r="A128" s="26"/>
      <c r="B128" s="136" t="s">
        <v>160</v>
      </c>
      <c r="C128" s="21"/>
      <c r="D128" s="114"/>
      <c r="E128" s="199"/>
      <c r="F128" s="199"/>
      <c r="G128" s="15"/>
      <c r="H128" s="15"/>
      <c r="I128" s="15"/>
      <c r="J128" s="115"/>
      <c r="K128" s="115"/>
      <c r="L128" s="116"/>
      <c r="M128" s="116"/>
      <c r="N128" s="116"/>
      <c r="O128" s="116"/>
      <c r="P128" s="116"/>
      <c r="Q128" s="116"/>
      <c r="R128" s="116"/>
      <c r="S128" s="116"/>
      <c r="V128" s="17"/>
      <c r="W128" s="17"/>
      <c r="X128" s="17"/>
    </row>
    <row r="129" spans="2:24" ht="15" x14ac:dyDescent="0.25">
      <c r="B129" s="135" t="s">
        <v>258</v>
      </c>
      <c r="C129" s="3"/>
      <c r="D129" s="3" t="s">
        <v>16</v>
      </c>
      <c r="E129" s="7" t="s">
        <v>238</v>
      </c>
      <c r="F129" s="7" t="s">
        <v>238</v>
      </c>
      <c r="G129" s="9" t="s">
        <v>17</v>
      </c>
      <c r="H129" s="147" t="s">
        <v>259</v>
      </c>
      <c r="I129" s="148" t="s">
        <v>260</v>
      </c>
      <c r="J129" s="7" t="s">
        <v>8</v>
      </c>
      <c r="K129" s="8"/>
      <c r="L129" s="7" t="s">
        <v>3</v>
      </c>
      <c r="M129" s="8"/>
      <c r="N129" s="7" t="s">
        <v>0</v>
      </c>
      <c r="O129" s="8"/>
      <c r="P129" s="7" t="s">
        <v>1</v>
      </c>
      <c r="Q129" s="8"/>
      <c r="R129" s="7" t="s">
        <v>2</v>
      </c>
      <c r="S129" s="8"/>
      <c r="T129" s="7" t="s">
        <v>4</v>
      </c>
      <c r="U129" s="8"/>
      <c r="V129" s="9" t="s">
        <v>95</v>
      </c>
      <c r="W129" s="7" t="s">
        <v>187</v>
      </c>
      <c r="X129" s="8"/>
    </row>
    <row r="130" spans="2:24" ht="26.25" x14ac:dyDescent="0.25">
      <c r="B130" s="322" t="s">
        <v>99</v>
      </c>
      <c r="C130" s="4" t="s">
        <v>5</v>
      </c>
      <c r="D130" s="4"/>
      <c r="E130" s="194" t="s">
        <v>239</v>
      </c>
      <c r="F130" s="194" t="s">
        <v>240</v>
      </c>
      <c r="G130" s="234" t="s">
        <v>18</v>
      </c>
      <c r="H130" s="12" t="s">
        <v>101</v>
      </c>
      <c r="I130" s="12" t="s">
        <v>102</v>
      </c>
      <c r="J130" s="10" t="s">
        <v>9</v>
      </c>
      <c r="K130" s="11" t="s">
        <v>10</v>
      </c>
      <c r="L130" s="12" t="s">
        <v>6</v>
      </c>
      <c r="M130" s="13" t="s">
        <v>7</v>
      </c>
      <c r="N130" s="12" t="s">
        <v>6</v>
      </c>
      <c r="O130" s="13" t="s">
        <v>7</v>
      </c>
      <c r="P130" s="12" t="s">
        <v>6</v>
      </c>
      <c r="Q130" s="13" t="s">
        <v>7</v>
      </c>
      <c r="R130" s="12" t="s">
        <v>6</v>
      </c>
      <c r="S130" s="13" t="s">
        <v>7</v>
      </c>
      <c r="T130" s="12" t="s">
        <v>6</v>
      </c>
      <c r="U130" s="13" t="s">
        <v>7</v>
      </c>
      <c r="V130" s="151" t="s">
        <v>167</v>
      </c>
      <c r="W130" s="12" t="s">
        <v>6</v>
      </c>
      <c r="X130" s="13" t="s">
        <v>7</v>
      </c>
    </row>
    <row r="131" spans="2:24" ht="15" x14ac:dyDescent="0.25">
      <c r="B131" s="323">
        <v>7</v>
      </c>
      <c r="C131" s="39">
        <v>1</v>
      </c>
      <c r="D131" s="39" t="s">
        <v>82</v>
      </c>
      <c r="E131" s="195">
        <v>3</v>
      </c>
      <c r="F131" s="195">
        <v>1</v>
      </c>
      <c r="G131" s="169">
        <v>60</v>
      </c>
      <c r="H131" s="138" t="s">
        <v>165</v>
      </c>
      <c r="I131" s="138"/>
      <c r="J131" s="41">
        <f>L131+N131+P131+R131+T131</f>
        <v>1</v>
      </c>
      <c r="K131" s="42">
        <v>3</v>
      </c>
      <c r="L131" s="138">
        <v>0.2</v>
      </c>
      <c r="M131" s="220">
        <v>0.6</v>
      </c>
      <c r="N131" s="138">
        <v>0.2</v>
      </c>
      <c r="O131" s="220">
        <v>0.6</v>
      </c>
      <c r="P131" s="138">
        <v>0.2</v>
      </c>
      <c r="Q131" s="220">
        <v>0.6</v>
      </c>
      <c r="R131" s="138">
        <v>0.2</v>
      </c>
      <c r="S131" s="221">
        <v>0.6</v>
      </c>
      <c r="T131" s="138">
        <v>0.2</v>
      </c>
      <c r="U131" s="221">
        <v>0.6</v>
      </c>
      <c r="V131" s="348"/>
      <c r="W131" s="138"/>
      <c r="X131" s="349"/>
    </row>
    <row r="132" spans="2:24" ht="15" x14ac:dyDescent="0.25">
      <c r="B132" s="45"/>
      <c r="C132" s="46"/>
      <c r="D132" s="46" t="s">
        <v>83</v>
      </c>
      <c r="E132" s="98">
        <v>0</v>
      </c>
      <c r="F132" s="98">
        <v>4</v>
      </c>
      <c r="G132" s="170">
        <v>60</v>
      </c>
      <c r="H132" s="139"/>
      <c r="I132" s="139" t="s">
        <v>166</v>
      </c>
      <c r="J132" s="48">
        <f>L132+N132+P132+R132+T132</f>
        <v>0</v>
      </c>
      <c r="K132" s="49">
        <v>3</v>
      </c>
      <c r="L132" s="139">
        <v>0</v>
      </c>
      <c r="M132" s="158">
        <v>0.6</v>
      </c>
      <c r="N132" s="139">
        <v>0</v>
      </c>
      <c r="O132" s="158">
        <v>0.6</v>
      </c>
      <c r="P132" s="139">
        <v>0</v>
      </c>
      <c r="Q132" s="158">
        <v>0.6</v>
      </c>
      <c r="R132" s="139">
        <v>0</v>
      </c>
      <c r="S132" s="158">
        <v>0.6</v>
      </c>
      <c r="T132" s="139">
        <v>0</v>
      </c>
      <c r="U132" s="158">
        <v>0.6</v>
      </c>
      <c r="V132" s="180"/>
      <c r="W132" s="139"/>
      <c r="X132" s="350"/>
    </row>
    <row r="133" spans="2:24" ht="15" x14ac:dyDescent="0.25">
      <c r="B133" s="351"/>
      <c r="C133" s="184"/>
      <c r="D133" s="184"/>
      <c r="E133" s="185"/>
      <c r="F133" s="185"/>
      <c r="G133" s="174"/>
      <c r="H133" s="185"/>
      <c r="I133" s="185"/>
      <c r="J133" s="186"/>
      <c r="K133" s="174"/>
      <c r="L133" s="185"/>
      <c r="M133" s="187"/>
      <c r="N133" s="185"/>
      <c r="O133" s="187"/>
      <c r="P133" s="185"/>
      <c r="Q133" s="187"/>
      <c r="R133" s="185"/>
      <c r="S133" s="187"/>
      <c r="T133" s="185"/>
      <c r="U133" s="187"/>
      <c r="V133" s="185"/>
      <c r="W133" s="185"/>
      <c r="X133" s="188"/>
    </row>
    <row r="134" spans="2:24" ht="15" x14ac:dyDescent="0.25">
      <c r="B134" s="45">
        <v>8</v>
      </c>
      <c r="C134" s="46">
        <v>2</v>
      </c>
      <c r="D134" s="56" t="s">
        <v>85</v>
      </c>
      <c r="E134" s="76">
        <v>2</v>
      </c>
      <c r="F134" s="76">
        <v>2</v>
      </c>
      <c r="G134" s="219">
        <v>40</v>
      </c>
      <c r="H134" s="119" t="s">
        <v>162</v>
      </c>
      <c r="I134" s="119"/>
      <c r="J134" s="117">
        <f t="shared" ref="J134:K136" si="5">L134+N134+P134+R134+T134</f>
        <v>1</v>
      </c>
      <c r="K134" s="118">
        <v>2</v>
      </c>
      <c r="L134" s="119">
        <v>0.2</v>
      </c>
      <c r="M134" s="120">
        <v>0.2</v>
      </c>
      <c r="N134" s="119">
        <v>0.2</v>
      </c>
      <c r="O134" s="120">
        <v>0.2</v>
      </c>
      <c r="P134" s="119">
        <v>0.2</v>
      </c>
      <c r="Q134" s="120">
        <v>0.2</v>
      </c>
      <c r="R134" s="119">
        <v>0.2</v>
      </c>
      <c r="S134" s="120">
        <v>0.2</v>
      </c>
      <c r="T134" s="119">
        <v>0.2</v>
      </c>
      <c r="U134" s="120">
        <v>0.2</v>
      </c>
      <c r="V134" s="87"/>
      <c r="W134" s="119"/>
      <c r="X134" s="120"/>
    </row>
    <row r="135" spans="2:24" ht="15" x14ac:dyDescent="0.25">
      <c r="B135" s="45"/>
      <c r="C135" s="46"/>
      <c r="D135" s="56" t="s">
        <v>86</v>
      </c>
      <c r="E135" s="76">
        <v>2</v>
      </c>
      <c r="F135" s="76">
        <v>2</v>
      </c>
      <c r="G135" s="219">
        <v>40</v>
      </c>
      <c r="H135" s="119" t="s">
        <v>162</v>
      </c>
      <c r="I135" s="119"/>
      <c r="J135" s="117">
        <f t="shared" si="5"/>
        <v>1</v>
      </c>
      <c r="K135" s="118">
        <v>2</v>
      </c>
      <c r="L135" s="119">
        <v>0.2</v>
      </c>
      <c r="M135" s="120">
        <v>0.2</v>
      </c>
      <c r="N135" s="119">
        <v>0.2</v>
      </c>
      <c r="O135" s="120">
        <v>0.2</v>
      </c>
      <c r="P135" s="119">
        <v>0.2</v>
      </c>
      <c r="Q135" s="120">
        <v>0.2</v>
      </c>
      <c r="R135" s="119">
        <v>0.2</v>
      </c>
      <c r="S135" s="120">
        <v>0.2</v>
      </c>
      <c r="T135" s="119">
        <v>0.2</v>
      </c>
      <c r="U135" s="120">
        <v>0.2</v>
      </c>
      <c r="V135" s="87"/>
      <c r="W135" s="119"/>
      <c r="X135" s="120"/>
    </row>
    <row r="136" spans="2:24" ht="15" x14ac:dyDescent="0.25">
      <c r="B136" s="45"/>
      <c r="C136" s="46"/>
      <c r="D136" s="56" t="s">
        <v>87</v>
      </c>
      <c r="E136" s="76">
        <v>3</v>
      </c>
      <c r="F136" s="76">
        <v>1</v>
      </c>
      <c r="G136" s="219">
        <v>24</v>
      </c>
      <c r="H136" s="119"/>
      <c r="I136" s="211" t="s">
        <v>162</v>
      </c>
      <c r="J136" s="117">
        <f t="shared" si="5"/>
        <v>1</v>
      </c>
      <c r="K136" s="118">
        <f t="shared" si="5"/>
        <v>2</v>
      </c>
      <c r="L136" s="119">
        <v>0.25</v>
      </c>
      <c r="M136" s="120">
        <v>0.5</v>
      </c>
      <c r="N136" s="119">
        <v>0.25</v>
      </c>
      <c r="O136" s="120">
        <v>0.5</v>
      </c>
      <c r="P136" s="119">
        <v>0.25</v>
      </c>
      <c r="Q136" s="120">
        <v>0.5</v>
      </c>
      <c r="R136" s="119">
        <v>0.25</v>
      </c>
      <c r="S136" s="120">
        <v>0.5</v>
      </c>
      <c r="T136" s="100"/>
      <c r="U136" s="101"/>
      <c r="V136" s="87">
        <v>12</v>
      </c>
      <c r="W136" s="100"/>
      <c r="X136" s="101"/>
    </row>
    <row r="137" spans="2:24" ht="15" x14ac:dyDescent="0.25">
      <c r="B137" s="45"/>
      <c r="C137" s="46"/>
      <c r="D137" s="56" t="s">
        <v>88</v>
      </c>
      <c r="E137" s="76">
        <v>2</v>
      </c>
      <c r="F137" s="76">
        <v>0</v>
      </c>
      <c r="G137" s="219">
        <v>40</v>
      </c>
      <c r="H137" s="119" t="s">
        <v>162</v>
      </c>
      <c r="I137" s="119" t="s">
        <v>161</v>
      </c>
      <c r="J137" s="48">
        <f>L137+N137+P137+R137+T137</f>
        <v>2</v>
      </c>
      <c r="K137" s="49">
        <f>M137+O137+Q137+S137+U137</f>
        <v>0</v>
      </c>
      <c r="L137" s="139">
        <v>0.4</v>
      </c>
      <c r="M137" s="158">
        <v>0</v>
      </c>
      <c r="N137" s="139">
        <v>0.4</v>
      </c>
      <c r="O137" s="158">
        <v>0</v>
      </c>
      <c r="P137" s="139">
        <v>0.4</v>
      </c>
      <c r="Q137" s="158">
        <v>0</v>
      </c>
      <c r="R137" s="139">
        <v>0.4</v>
      </c>
      <c r="S137" s="159">
        <v>0</v>
      </c>
      <c r="T137" s="139">
        <v>0.4</v>
      </c>
      <c r="U137" s="159">
        <v>0</v>
      </c>
      <c r="V137" s="87"/>
      <c r="W137" s="139"/>
      <c r="X137" s="158"/>
    </row>
    <row r="138" spans="2:24" ht="15" x14ac:dyDescent="0.25">
      <c r="B138" s="45"/>
      <c r="C138" s="46"/>
      <c r="D138" s="56" t="s">
        <v>89</v>
      </c>
      <c r="E138" s="205" t="s">
        <v>241</v>
      </c>
      <c r="F138" s="205" t="s">
        <v>241</v>
      </c>
      <c r="G138" s="176">
        <v>30</v>
      </c>
      <c r="H138" s="98"/>
      <c r="I138" s="98"/>
      <c r="J138" s="100">
        <v>1</v>
      </c>
      <c r="K138" s="101">
        <v>1</v>
      </c>
      <c r="L138" s="98"/>
      <c r="M138" s="99"/>
      <c r="N138" s="100"/>
      <c r="O138" s="101"/>
      <c r="P138" s="100"/>
      <c r="Q138" s="101"/>
      <c r="R138" s="100"/>
      <c r="S138" s="101"/>
      <c r="T138" s="100"/>
      <c r="U138" s="101"/>
      <c r="V138" s="87"/>
      <c r="W138" s="100"/>
      <c r="X138" s="101"/>
    </row>
    <row r="139" spans="2:24" ht="15" x14ac:dyDescent="0.25">
      <c r="B139" s="46"/>
      <c r="C139" s="86"/>
      <c r="D139" s="179"/>
      <c r="E139" s="200"/>
      <c r="F139" s="200"/>
      <c r="G139" s="133"/>
      <c r="H139" s="132"/>
      <c r="I139" s="132"/>
      <c r="J139" s="133"/>
      <c r="K139" s="133"/>
      <c r="L139" s="132"/>
      <c r="M139" s="132"/>
      <c r="N139" s="133"/>
      <c r="O139" s="133"/>
      <c r="P139" s="133"/>
      <c r="Q139" s="133"/>
      <c r="R139" s="133"/>
      <c r="S139" s="133"/>
      <c r="T139" s="133"/>
      <c r="U139" s="133"/>
      <c r="V139" s="185"/>
      <c r="W139" s="133"/>
      <c r="X139" s="101"/>
    </row>
    <row r="140" spans="2:24" ht="15" x14ac:dyDescent="0.25">
      <c r="B140" s="45">
        <v>8</v>
      </c>
      <c r="C140" s="46">
        <v>1</v>
      </c>
      <c r="D140" s="46" t="s">
        <v>91</v>
      </c>
      <c r="E140" s="206" t="s">
        <v>241</v>
      </c>
      <c r="F140" s="206" t="s">
        <v>241</v>
      </c>
      <c r="G140" s="352">
        <f>L140+N140+P140+R140+T140+W140</f>
        <v>24</v>
      </c>
      <c r="H140" s="353"/>
      <c r="I140" s="353"/>
      <c r="J140" s="354"/>
      <c r="K140" s="355"/>
      <c r="L140" s="98">
        <v>7</v>
      </c>
      <c r="M140" s="99"/>
      <c r="N140" s="98">
        <v>6</v>
      </c>
      <c r="O140" s="99"/>
      <c r="P140" s="98">
        <v>2</v>
      </c>
      <c r="Q140" s="99"/>
      <c r="R140" s="98">
        <v>5</v>
      </c>
      <c r="S140" s="99"/>
      <c r="T140" s="98">
        <v>4</v>
      </c>
      <c r="U140" s="99"/>
      <c r="V140" s="87">
        <v>1</v>
      </c>
      <c r="W140" s="98">
        <v>0</v>
      </c>
      <c r="X140" s="101"/>
    </row>
    <row r="141" spans="2:24" ht="15" x14ac:dyDescent="0.25">
      <c r="B141" s="356">
        <v>8</v>
      </c>
      <c r="C141" s="192">
        <v>2</v>
      </c>
      <c r="D141" s="192" t="s">
        <v>91</v>
      </c>
      <c r="E141" s="207" t="s">
        <v>241</v>
      </c>
      <c r="F141" s="207" t="s">
        <v>241</v>
      </c>
      <c r="G141" s="352">
        <f>L141+N141+P141+R141+T141+W141</f>
        <v>182</v>
      </c>
      <c r="H141" s="357"/>
      <c r="I141" s="357"/>
      <c r="J141" s="358"/>
      <c r="K141" s="359"/>
      <c r="L141" s="222">
        <v>61</v>
      </c>
      <c r="M141" s="223"/>
      <c r="N141" s="222">
        <v>53</v>
      </c>
      <c r="O141" s="223"/>
      <c r="P141" s="222">
        <v>22</v>
      </c>
      <c r="Q141" s="223"/>
      <c r="R141" s="222">
        <v>21</v>
      </c>
      <c r="S141" s="223"/>
      <c r="T141" s="222">
        <v>20</v>
      </c>
      <c r="U141" s="223"/>
      <c r="V141" s="360">
        <v>1</v>
      </c>
      <c r="W141" s="222">
        <v>5</v>
      </c>
      <c r="X141" s="361"/>
    </row>
    <row r="142" spans="2:24" ht="15" x14ac:dyDescent="0.25">
      <c r="B142" s="362"/>
      <c r="C142" s="181">
        <v>2</v>
      </c>
      <c r="D142" s="181" t="s">
        <v>234</v>
      </c>
      <c r="E142" s="208" t="s">
        <v>241</v>
      </c>
      <c r="F142" s="208" t="s">
        <v>241</v>
      </c>
      <c r="G142" s="363">
        <f>L142+N142+P142+R142+T142+W142</f>
        <v>16</v>
      </c>
      <c r="H142" s="363"/>
      <c r="I142" s="363"/>
      <c r="J142" s="182"/>
      <c r="K142" s="183"/>
      <c r="L142" s="224">
        <v>7</v>
      </c>
      <c r="M142" s="225"/>
      <c r="N142" s="224">
        <v>5</v>
      </c>
      <c r="O142" s="225"/>
      <c r="P142" s="224">
        <v>1</v>
      </c>
      <c r="Q142" s="225"/>
      <c r="R142" s="224">
        <v>1</v>
      </c>
      <c r="S142" s="225"/>
      <c r="T142" s="224">
        <v>2</v>
      </c>
      <c r="U142" s="225"/>
      <c r="V142" s="364">
        <v>1</v>
      </c>
      <c r="W142" s="224">
        <v>0</v>
      </c>
      <c r="X142" s="365"/>
    </row>
    <row r="143" spans="2:24" ht="14.25" x14ac:dyDescent="0.2">
      <c r="B143" s="22"/>
      <c r="C143" s="23"/>
      <c r="D143" s="177" t="s">
        <v>233</v>
      </c>
      <c r="E143" s="201"/>
      <c r="F143" s="201"/>
      <c r="G143" s="191">
        <f>L143+N143+P143+R143+T143+W143</f>
        <v>222</v>
      </c>
      <c r="H143" s="23"/>
      <c r="I143" s="23"/>
      <c r="J143" s="20"/>
      <c r="K143" s="20"/>
      <c r="L143" s="20">
        <f>SUM(L140:L142)</f>
        <v>75</v>
      </c>
      <c r="M143" s="20"/>
      <c r="N143" s="20">
        <f t="shared" ref="N143:W143" si="6">SUM(N140:N142)</f>
        <v>64</v>
      </c>
      <c r="O143" s="20"/>
      <c r="P143" s="20">
        <f t="shared" si="6"/>
        <v>25</v>
      </c>
      <c r="Q143" s="20"/>
      <c r="R143" s="20">
        <f t="shared" si="6"/>
        <v>27</v>
      </c>
      <c r="S143" s="20"/>
      <c r="T143" s="20">
        <f t="shared" si="6"/>
        <v>26</v>
      </c>
      <c r="U143" s="20"/>
      <c r="V143" s="20">
        <f t="shared" si="6"/>
        <v>3</v>
      </c>
      <c r="W143" s="20">
        <f t="shared" si="6"/>
        <v>5</v>
      </c>
      <c r="X143" s="20"/>
    </row>
    <row r="144" spans="2:24" ht="14.25" x14ac:dyDescent="0.2">
      <c r="B144" s="22"/>
      <c r="C144" s="23"/>
      <c r="D144" s="177"/>
      <c r="E144" s="201"/>
      <c r="F144" s="201"/>
      <c r="G144" s="191"/>
      <c r="H144" s="23"/>
      <c r="I144" s="23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</row>
    <row r="145" spans="2:13" x14ac:dyDescent="0.2">
      <c r="B145" s="136" t="s">
        <v>96</v>
      </c>
    </row>
    <row r="146" spans="2:13" ht="15" x14ac:dyDescent="0.25">
      <c r="B146" s="135" t="s">
        <v>258</v>
      </c>
      <c r="C146" s="3"/>
      <c r="D146" s="3" t="s">
        <v>16</v>
      </c>
      <c r="E146" s="7" t="s">
        <v>238</v>
      </c>
      <c r="F146" s="7" t="s">
        <v>238</v>
      </c>
      <c r="G146" s="9" t="s">
        <v>17</v>
      </c>
      <c r="H146" s="147" t="s">
        <v>259</v>
      </c>
      <c r="I146" s="148" t="s">
        <v>260</v>
      </c>
      <c r="J146" s="7" t="s">
        <v>4</v>
      </c>
      <c r="K146" s="8"/>
      <c r="L146" s="9" t="s">
        <v>95</v>
      </c>
      <c r="M146" s="136"/>
    </row>
    <row r="147" spans="2:13" ht="26.25" x14ac:dyDescent="0.25">
      <c r="B147" s="322" t="s">
        <v>99</v>
      </c>
      <c r="C147" s="4" t="s">
        <v>5</v>
      </c>
      <c r="D147" s="4"/>
      <c r="E147" s="194" t="s">
        <v>239</v>
      </c>
      <c r="F147" s="194" t="s">
        <v>240</v>
      </c>
      <c r="G147" s="234" t="s">
        <v>18</v>
      </c>
      <c r="H147" s="12" t="s">
        <v>101</v>
      </c>
      <c r="I147" s="12" t="s">
        <v>102</v>
      </c>
      <c r="J147" s="10" t="s">
        <v>9</v>
      </c>
      <c r="K147" s="11" t="s">
        <v>10</v>
      </c>
      <c r="L147" s="151" t="s">
        <v>167</v>
      </c>
    </row>
    <row r="148" spans="2:13" ht="15" x14ac:dyDescent="0.25">
      <c r="B148" s="323">
        <v>1</v>
      </c>
      <c r="C148" s="39">
        <v>1</v>
      </c>
      <c r="D148" s="39" t="s">
        <v>13</v>
      </c>
      <c r="E148" s="195">
        <v>5</v>
      </c>
      <c r="F148" s="195">
        <v>0</v>
      </c>
      <c r="G148" s="121">
        <v>60</v>
      </c>
      <c r="H148" s="145" t="s">
        <v>148</v>
      </c>
      <c r="I148" s="145"/>
      <c r="J148" s="122">
        <v>1</v>
      </c>
      <c r="K148" s="123">
        <v>3</v>
      </c>
      <c r="L148" s="152"/>
    </row>
    <row r="149" spans="2:13" ht="15" x14ac:dyDescent="0.25">
      <c r="B149" s="366"/>
      <c r="C149" s="128"/>
      <c r="D149" s="128" t="s">
        <v>188</v>
      </c>
      <c r="E149" s="202">
        <v>4.5</v>
      </c>
      <c r="F149" s="202">
        <v>0.5</v>
      </c>
      <c r="G149" s="129">
        <v>60</v>
      </c>
      <c r="H149" s="146" t="s">
        <v>148</v>
      </c>
      <c r="I149" s="146"/>
      <c r="J149" s="130">
        <v>1</v>
      </c>
      <c r="K149" s="131">
        <v>3</v>
      </c>
      <c r="L149" s="178"/>
    </row>
    <row r="150" spans="2:13" ht="15" x14ac:dyDescent="0.25">
      <c r="B150" s="366"/>
      <c r="C150" s="128"/>
      <c r="D150" s="128" t="s">
        <v>189</v>
      </c>
      <c r="E150" s="226">
        <v>2</v>
      </c>
      <c r="F150" s="226">
        <v>3</v>
      </c>
      <c r="G150" s="129">
        <v>60</v>
      </c>
      <c r="H150" s="146" t="s">
        <v>148</v>
      </c>
      <c r="I150" s="146"/>
      <c r="J150" s="130">
        <v>1</v>
      </c>
      <c r="K150" s="131">
        <v>3</v>
      </c>
      <c r="L150" s="227"/>
      <c r="M150" s="367"/>
    </row>
    <row r="151" spans="2:13" ht="15" x14ac:dyDescent="0.25">
      <c r="B151" s="366"/>
      <c r="C151" s="128"/>
      <c r="D151" s="128" t="s">
        <v>190</v>
      </c>
      <c r="E151" s="202">
        <v>3</v>
      </c>
      <c r="F151" s="202">
        <v>2</v>
      </c>
      <c r="G151" s="129">
        <v>60</v>
      </c>
      <c r="H151" s="146" t="s">
        <v>148</v>
      </c>
      <c r="I151" s="146"/>
      <c r="J151" s="130">
        <v>1</v>
      </c>
      <c r="K151" s="131">
        <v>3</v>
      </c>
      <c r="L151" s="178"/>
    </row>
    <row r="152" spans="2:13" ht="15" x14ac:dyDescent="0.25">
      <c r="B152" s="46"/>
      <c r="C152" s="86"/>
      <c r="D152" s="86"/>
      <c r="E152" s="209"/>
      <c r="F152" s="209"/>
      <c r="G152" s="185"/>
      <c r="H152" s="185"/>
      <c r="I152" s="185"/>
      <c r="J152" s="186"/>
      <c r="K152" s="186"/>
      <c r="L152" s="81"/>
    </row>
    <row r="153" spans="2:13" ht="15" x14ac:dyDescent="0.25">
      <c r="B153" s="55">
        <v>1</v>
      </c>
      <c r="C153" s="56">
        <v>2</v>
      </c>
      <c r="D153" s="56" t="s">
        <v>13</v>
      </c>
      <c r="E153" s="76">
        <v>5</v>
      </c>
      <c r="F153" s="102">
        <v>0</v>
      </c>
      <c r="G153" s="95">
        <v>20</v>
      </c>
      <c r="H153" s="80"/>
      <c r="I153" s="80" t="s">
        <v>149</v>
      </c>
      <c r="J153" s="96">
        <v>1</v>
      </c>
      <c r="K153" s="97">
        <v>1</v>
      </c>
      <c r="L153" s="95"/>
    </row>
    <row r="154" spans="2:13" ht="15" x14ac:dyDescent="0.25">
      <c r="B154" s="366"/>
      <c r="C154" s="128"/>
      <c r="D154" s="189" t="s">
        <v>188</v>
      </c>
      <c r="E154" s="203">
        <v>4.5</v>
      </c>
      <c r="F154" s="203">
        <v>0.5</v>
      </c>
      <c r="G154" s="178">
        <v>30</v>
      </c>
      <c r="H154" s="190"/>
      <c r="I154" s="80" t="s">
        <v>149</v>
      </c>
      <c r="J154" s="96">
        <v>1</v>
      </c>
      <c r="K154" s="97">
        <v>1</v>
      </c>
      <c r="L154" s="178"/>
    </row>
    <row r="155" spans="2:13" ht="15" x14ac:dyDescent="0.25">
      <c r="B155" s="366"/>
      <c r="C155" s="128"/>
      <c r="D155" s="189" t="s">
        <v>189</v>
      </c>
      <c r="E155" s="203">
        <v>3</v>
      </c>
      <c r="F155" s="203">
        <v>2</v>
      </c>
      <c r="G155" s="178">
        <v>20</v>
      </c>
      <c r="H155" s="190"/>
      <c r="I155" s="80" t="s">
        <v>149</v>
      </c>
      <c r="J155" s="96">
        <v>1</v>
      </c>
      <c r="K155" s="97">
        <v>1</v>
      </c>
      <c r="L155" s="178"/>
    </row>
    <row r="156" spans="2:13" ht="15" x14ac:dyDescent="0.25">
      <c r="B156" s="366"/>
      <c r="C156" s="128"/>
      <c r="D156" s="189" t="s">
        <v>190</v>
      </c>
      <c r="E156" s="203">
        <v>3</v>
      </c>
      <c r="F156" s="203">
        <v>2</v>
      </c>
      <c r="G156" s="178">
        <v>20</v>
      </c>
      <c r="H156" s="190"/>
      <c r="I156" s="80" t="s">
        <v>149</v>
      </c>
      <c r="J156" s="96">
        <v>1</v>
      </c>
      <c r="K156" s="97">
        <v>1</v>
      </c>
      <c r="L156" s="178"/>
    </row>
    <row r="157" spans="2:13" ht="14.25" x14ac:dyDescent="0.2">
      <c r="B157" s="326"/>
      <c r="C157" s="52"/>
      <c r="D157" s="53"/>
      <c r="E157" s="196"/>
      <c r="F157" s="196"/>
      <c r="G157" s="124"/>
      <c r="H157" s="124"/>
      <c r="I157" s="124"/>
      <c r="J157" s="125"/>
      <c r="K157" s="125"/>
      <c r="L157" s="95"/>
    </row>
    <row r="158" spans="2:13" ht="15" x14ac:dyDescent="0.25">
      <c r="B158" s="45">
        <v>2</v>
      </c>
      <c r="C158" s="46">
        <v>1</v>
      </c>
      <c r="D158" s="46" t="s">
        <v>191</v>
      </c>
      <c r="E158" s="98">
        <v>4</v>
      </c>
      <c r="F158" s="98">
        <v>1</v>
      </c>
      <c r="G158" s="87">
        <v>20</v>
      </c>
      <c r="H158" s="68"/>
      <c r="I158" s="68" t="s">
        <v>150</v>
      </c>
      <c r="J158" s="89">
        <v>1</v>
      </c>
      <c r="K158" s="90">
        <v>1</v>
      </c>
      <c r="L158" s="95"/>
    </row>
    <row r="159" spans="2:13" ht="15" x14ac:dyDescent="0.25">
      <c r="B159" s="45"/>
      <c r="C159" s="46"/>
      <c r="D159" s="46" t="s">
        <v>192</v>
      </c>
      <c r="E159" s="98">
        <v>2</v>
      </c>
      <c r="F159" s="98">
        <v>3</v>
      </c>
      <c r="G159" s="87">
        <v>20</v>
      </c>
      <c r="H159" s="68"/>
      <c r="I159" s="68" t="s">
        <v>150</v>
      </c>
      <c r="J159" s="89">
        <v>1</v>
      </c>
      <c r="K159" s="90">
        <v>1</v>
      </c>
      <c r="L159" s="95"/>
    </row>
    <row r="160" spans="2:13" ht="15" x14ac:dyDescent="0.25">
      <c r="B160" s="45"/>
      <c r="C160" s="46"/>
      <c r="D160" s="46" t="s">
        <v>193</v>
      </c>
      <c r="E160" s="98">
        <v>3</v>
      </c>
      <c r="F160" s="98">
        <v>2</v>
      </c>
      <c r="G160" s="87">
        <v>20</v>
      </c>
      <c r="H160" s="68"/>
      <c r="I160" s="68" t="s">
        <v>150</v>
      </c>
      <c r="J160" s="89">
        <v>1</v>
      </c>
      <c r="K160" s="90">
        <v>1</v>
      </c>
      <c r="L160" s="95"/>
    </row>
    <row r="161" spans="2:12" ht="15" x14ac:dyDescent="0.25">
      <c r="B161" s="45"/>
      <c r="C161" s="46"/>
      <c r="D161" s="46" t="s">
        <v>194</v>
      </c>
      <c r="E161" s="98">
        <v>4</v>
      </c>
      <c r="F161" s="98">
        <v>1</v>
      </c>
      <c r="G161" s="87">
        <v>20</v>
      </c>
      <c r="H161" s="68"/>
      <c r="I161" s="68" t="s">
        <v>150</v>
      </c>
      <c r="J161" s="89">
        <v>1</v>
      </c>
      <c r="K161" s="90">
        <v>1</v>
      </c>
      <c r="L161" s="95"/>
    </row>
    <row r="162" spans="2:12" ht="15" x14ac:dyDescent="0.25">
      <c r="B162" s="46"/>
      <c r="C162" s="86"/>
      <c r="D162" s="86"/>
      <c r="E162" s="132"/>
      <c r="F162" s="132"/>
      <c r="G162" s="185"/>
      <c r="H162" s="185"/>
      <c r="I162" s="185"/>
      <c r="J162" s="186"/>
      <c r="K162" s="186"/>
      <c r="L162" s="81"/>
    </row>
    <row r="163" spans="2:12" ht="15" x14ac:dyDescent="0.25">
      <c r="B163" s="55">
        <v>2</v>
      </c>
      <c r="C163" s="56">
        <v>2</v>
      </c>
      <c r="D163" s="56" t="s">
        <v>191</v>
      </c>
      <c r="E163" s="76">
        <v>4</v>
      </c>
      <c r="F163" s="76">
        <v>1</v>
      </c>
      <c r="G163" s="95">
        <v>40</v>
      </c>
      <c r="H163" s="80" t="s">
        <v>151</v>
      </c>
      <c r="I163" s="80"/>
      <c r="J163" s="96">
        <v>1</v>
      </c>
      <c r="K163" s="97">
        <v>2</v>
      </c>
      <c r="L163" s="95"/>
    </row>
    <row r="164" spans="2:12" ht="15" x14ac:dyDescent="0.25">
      <c r="B164" s="55"/>
      <c r="C164" s="55"/>
      <c r="D164" s="55" t="s">
        <v>192</v>
      </c>
      <c r="E164" s="76">
        <v>2</v>
      </c>
      <c r="F164" s="76">
        <v>3</v>
      </c>
      <c r="G164" s="95">
        <v>40</v>
      </c>
      <c r="H164" s="80" t="s">
        <v>151</v>
      </c>
      <c r="I164" s="95"/>
      <c r="J164" s="96">
        <v>1</v>
      </c>
      <c r="K164" s="97">
        <v>2</v>
      </c>
      <c r="L164" s="95"/>
    </row>
    <row r="165" spans="2:12" ht="15" x14ac:dyDescent="0.25">
      <c r="B165" s="55"/>
      <c r="C165" s="55"/>
      <c r="D165" s="55" t="s">
        <v>193</v>
      </c>
      <c r="E165" s="76">
        <v>3</v>
      </c>
      <c r="F165" s="76">
        <v>2</v>
      </c>
      <c r="G165" s="95">
        <v>40</v>
      </c>
      <c r="H165" s="80" t="s">
        <v>151</v>
      </c>
      <c r="I165" s="95"/>
      <c r="J165" s="96">
        <v>1</v>
      </c>
      <c r="K165" s="97">
        <v>2</v>
      </c>
      <c r="L165" s="95"/>
    </row>
    <row r="166" spans="2:12" ht="15" x14ac:dyDescent="0.25">
      <c r="B166" s="55"/>
      <c r="C166" s="55"/>
      <c r="D166" s="55" t="s">
        <v>194</v>
      </c>
      <c r="E166" s="76">
        <v>4</v>
      </c>
      <c r="F166" s="76">
        <v>1</v>
      </c>
      <c r="G166" s="95">
        <v>40</v>
      </c>
      <c r="H166" s="80" t="s">
        <v>151</v>
      </c>
      <c r="I166" s="95"/>
      <c r="J166" s="96">
        <v>1</v>
      </c>
      <c r="K166" s="97">
        <v>2</v>
      </c>
      <c r="L166" s="95"/>
    </row>
    <row r="167" spans="2:12" ht="14.25" x14ac:dyDescent="0.2">
      <c r="B167" s="326"/>
      <c r="C167" s="52"/>
      <c r="D167" s="53"/>
      <c r="E167" s="196"/>
      <c r="F167" s="196"/>
      <c r="G167" s="124"/>
      <c r="H167" s="124"/>
      <c r="I167" s="124"/>
      <c r="J167" s="125"/>
      <c r="K167" s="125"/>
      <c r="L167" s="95"/>
    </row>
    <row r="168" spans="2:12" ht="15" x14ac:dyDescent="0.25">
      <c r="B168" s="45">
        <v>3</v>
      </c>
      <c r="C168" s="46">
        <v>1</v>
      </c>
      <c r="D168" s="46" t="s">
        <v>26</v>
      </c>
      <c r="E168" s="98">
        <v>3</v>
      </c>
      <c r="F168" s="98">
        <v>1</v>
      </c>
      <c r="G168" s="87">
        <v>40</v>
      </c>
      <c r="H168" s="68" t="s">
        <v>152</v>
      </c>
      <c r="I168" s="68"/>
      <c r="J168" s="89">
        <v>1</v>
      </c>
      <c r="K168" s="90">
        <v>2</v>
      </c>
      <c r="L168" s="95"/>
    </row>
    <row r="169" spans="2:12" ht="15" x14ac:dyDescent="0.25">
      <c r="B169" s="45"/>
      <c r="C169" s="46"/>
      <c r="D169" s="46" t="s">
        <v>196</v>
      </c>
      <c r="E169" s="98">
        <v>2</v>
      </c>
      <c r="F169" s="98">
        <v>2</v>
      </c>
      <c r="G169" s="87">
        <v>40</v>
      </c>
      <c r="H169" s="68" t="s">
        <v>152</v>
      </c>
      <c r="I169" s="68"/>
      <c r="J169" s="89">
        <v>1</v>
      </c>
      <c r="K169" s="90">
        <v>2</v>
      </c>
      <c r="L169" s="95"/>
    </row>
    <row r="170" spans="2:12" ht="15" x14ac:dyDescent="0.25">
      <c r="B170" s="45"/>
      <c r="C170" s="46"/>
      <c r="D170" s="46" t="s">
        <v>195</v>
      </c>
      <c r="E170" s="98">
        <v>3</v>
      </c>
      <c r="F170" s="98">
        <v>1</v>
      </c>
      <c r="G170" s="87">
        <v>40</v>
      </c>
      <c r="H170" s="68" t="s">
        <v>152</v>
      </c>
      <c r="I170" s="68"/>
      <c r="J170" s="89">
        <v>1</v>
      </c>
      <c r="K170" s="90">
        <v>3</v>
      </c>
      <c r="L170" s="95"/>
    </row>
    <row r="171" spans="2:12" ht="15" x14ac:dyDescent="0.25">
      <c r="B171" s="45"/>
      <c r="C171" s="46"/>
      <c r="D171" s="46" t="s">
        <v>197</v>
      </c>
      <c r="E171" s="98">
        <v>2</v>
      </c>
      <c r="F171" s="98">
        <v>2</v>
      </c>
      <c r="G171" s="87">
        <v>40</v>
      </c>
      <c r="H171" s="68" t="s">
        <v>152</v>
      </c>
      <c r="I171" s="68"/>
      <c r="J171" s="89">
        <v>1</v>
      </c>
      <c r="K171" s="90">
        <v>2</v>
      </c>
      <c r="L171" s="95"/>
    </row>
    <row r="172" spans="2:12" ht="15" x14ac:dyDescent="0.25">
      <c r="B172" s="45"/>
      <c r="C172" s="46"/>
      <c r="D172" s="46" t="s">
        <v>198</v>
      </c>
      <c r="E172" s="98">
        <v>3</v>
      </c>
      <c r="F172" s="98">
        <v>1</v>
      </c>
      <c r="G172" s="87">
        <v>40</v>
      </c>
      <c r="H172" s="68" t="s">
        <v>152</v>
      </c>
      <c r="I172" s="68"/>
      <c r="J172" s="89">
        <v>1</v>
      </c>
      <c r="K172" s="90">
        <v>3</v>
      </c>
      <c r="L172" s="95"/>
    </row>
    <row r="173" spans="2:12" ht="14.25" x14ac:dyDescent="0.2">
      <c r="B173" s="326"/>
      <c r="C173" s="52"/>
      <c r="D173" s="53"/>
      <c r="E173" s="196"/>
      <c r="F173" s="196"/>
      <c r="G173" s="124"/>
      <c r="H173" s="124"/>
      <c r="I173" s="124"/>
      <c r="J173" s="125"/>
      <c r="K173" s="125"/>
      <c r="L173" s="95"/>
    </row>
    <row r="174" spans="2:12" ht="15" x14ac:dyDescent="0.25">
      <c r="B174" s="91">
        <v>4</v>
      </c>
      <c r="C174" s="92">
        <v>2</v>
      </c>
      <c r="D174" s="92" t="s">
        <v>27</v>
      </c>
      <c r="E174" s="88">
        <v>2.5</v>
      </c>
      <c r="F174" s="88">
        <v>1.5</v>
      </c>
      <c r="G174" s="95">
        <v>40</v>
      </c>
      <c r="H174" s="80" t="s">
        <v>153</v>
      </c>
      <c r="I174" s="80"/>
      <c r="J174" s="96">
        <v>1</v>
      </c>
      <c r="K174" s="97">
        <v>2</v>
      </c>
      <c r="L174" s="95"/>
    </row>
    <row r="175" spans="2:12" ht="15" x14ac:dyDescent="0.25">
      <c r="B175" s="91"/>
      <c r="C175" s="91"/>
      <c r="D175" s="91" t="s">
        <v>199</v>
      </c>
      <c r="E175" s="204">
        <v>3</v>
      </c>
      <c r="F175" s="204">
        <v>1</v>
      </c>
      <c r="G175" s="95">
        <v>40</v>
      </c>
      <c r="H175" s="80" t="s">
        <v>153</v>
      </c>
      <c r="I175" s="95"/>
      <c r="J175" s="96">
        <v>1</v>
      </c>
      <c r="K175" s="97">
        <v>2</v>
      </c>
      <c r="L175" s="95"/>
    </row>
    <row r="176" spans="2:12" ht="15" x14ac:dyDescent="0.25">
      <c r="B176" s="91"/>
      <c r="C176" s="91"/>
      <c r="D176" s="91" t="s">
        <v>200</v>
      </c>
      <c r="E176" s="204">
        <v>3</v>
      </c>
      <c r="F176" s="204">
        <v>1</v>
      </c>
      <c r="G176" s="95">
        <v>40</v>
      </c>
      <c r="H176" s="80" t="s">
        <v>153</v>
      </c>
      <c r="I176" s="95"/>
      <c r="J176" s="96">
        <v>1</v>
      </c>
      <c r="K176" s="97">
        <v>2</v>
      </c>
      <c r="L176" s="95"/>
    </row>
    <row r="177" spans="2:13" ht="15" x14ac:dyDescent="0.25">
      <c r="B177" s="91"/>
      <c r="C177" s="91"/>
      <c r="D177" s="91" t="s">
        <v>201</v>
      </c>
      <c r="E177" s="204">
        <v>2</v>
      </c>
      <c r="F177" s="204">
        <v>2</v>
      </c>
      <c r="G177" s="95">
        <v>40</v>
      </c>
      <c r="H177" s="80" t="s">
        <v>153</v>
      </c>
      <c r="I177" s="95"/>
      <c r="J177" s="96">
        <v>1</v>
      </c>
      <c r="K177" s="97">
        <v>2</v>
      </c>
      <c r="L177" s="95"/>
    </row>
    <row r="178" spans="2:13" ht="15" x14ac:dyDescent="0.25">
      <c r="B178" s="91"/>
      <c r="C178" s="91"/>
      <c r="D178" s="91" t="s">
        <v>202</v>
      </c>
      <c r="E178" s="204">
        <v>2</v>
      </c>
      <c r="F178" s="204">
        <v>2</v>
      </c>
      <c r="G178" s="95">
        <v>40</v>
      </c>
      <c r="H178" s="80" t="s">
        <v>153</v>
      </c>
      <c r="I178" s="95"/>
      <c r="J178" s="96">
        <v>1</v>
      </c>
      <c r="K178" s="97">
        <v>2</v>
      </c>
      <c r="L178" s="95"/>
    </row>
    <row r="179" spans="2:13" ht="14.25" x14ac:dyDescent="0.2">
      <c r="B179" s="326"/>
      <c r="C179" s="52"/>
      <c r="D179" s="53"/>
      <c r="E179" s="196"/>
      <c r="F179" s="196"/>
      <c r="G179" s="124"/>
      <c r="H179" s="124"/>
      <c r="I179" s="124"/>
      <c r="J179" s="125"/>
      <c r="K179" s="125"/>
      <c r="L179" s="95"/>
    </row>
    <row r="180" spans="2:13" ht="15" x14ac:dyDescent="0.25">
      <c r="B180" s="45">
        <v>5</v>
      </c>
      <c r="C180" s="46">
        <v>1</v>
      </c>
      <c r="D180" s="46" t="s">
        <v>203</v>
      </c>
      <c r="E180" s="210">
        <v>2</v>
      </c>
      <c r="F180" s="210">
        <v>2</v>
      </c>
      <c r="G180" s="87">
        <v>40</v>
      </c>
      <c r="H180" s="68" t="s">
        <v>154</v>
      </c>
      <c r="I180" s="68"/>
      <c r="J180" s="89">
        <v>1</v>
      </c>
      <c r="K180" s="90">
        <v>2</v>
      </c>
      <c r="L180" s="95"/>
      <c r="M180" s="214"/>
    </row>
    <row r="181" spans="2:13" ht="15" x14ac:dyDescent="0.25">
      <c r="B181" s="45"/>
      <c r="C181" s="46"/>
      <c r="D181" s="46" t="s">
        <v>205</v>
      </c>
      <c r="E181" s="98">
        <v>3</v>
      </c>
      <c r="F181" s="98">
        <v>1</v>
      </c>
      <c r="G181" s="87">
        <v>40</v>
      </c>
      <c r="H181" s="68" t="s">
        <v>154</v>
      </c>
      <c r="I181" s="68"/>
      <c r="J181" s="89">
        <v>1</v>
      </c>
      <c r="K181" s="90">
        <v>2</v>
      </c>
      <c r="L181" s="95"/>
    </row>
    <row r="182" spans="2:13" ht="15" x14ac:dyDescent="0.25">
      <c r="B182" s="45"/>
      <c r="C182" s="46"/>
      <c r="D182" s="46" t="s">
        <v>204</v>
      </c>
      <c r="E182" s="98">
        <v>3</v>
      </c>
      <c r="F182" s="98">
        <v>1</v>
      </c>
      <c r="G182" s="87">
        <v>40</v>
      </c>
      <c r="H182" s="68" t="s">
        <v>154</v>
      </c>
      <c r="I182" s="68"/>
      <c r="J182" s="89">
        <v>1</v>
      </c>
      <c r="K182" s="90">
        <v>2</v>
      </c>
      <c r="L182" s="95"/>
    </row>
    <row r="183" spans="2:13" ht="15" x14ac:dyDescent="0.25">
      <c r="B183" s="45"/>
      <c r="C183" s="46"/>
      <c r="D183" s="46" t="s">
        <v>206</v>
      </c>
      <c r="E183" s="98">
        <v>3</v>
      </c>
      <c r="F183" s="98">
        <v>1</v>
      </c>
      <c r="G183" s="87">
        <v>20</v>
      </c>
      <c r="H183" s="68" t="s">
        <v>154</v>
      </c>
      <c r="I183" s="68"/>
      <c r="J183" s="89">
        <v>1</v>
      </c>
      <c r="K183" s="90">
        <v>1</v>
      </c>
      <c r="L183" s="95"/>
    </row>
    <row r="184" spans="2:13" ht="15" x14ac:dyDescent="0.25">
      <c r="B184" s="45"/>
      <c r="C184" s="46"/>
      <c r="D184" s="46" t="s">
        <v>207</v>
      </c>
      <c r="E184" s="98">
        <v>3</v>
      </c>
      <c r="F184" s="98">
        <v>1</v>
      </c>
      <c r="G184" s="87">
        <v>40</v>
      </c>
      <c r="H184" s="68" t="s">
        <v>154</v>
      </c>
      <c r="I184" s="68"/>
      <c r="J184" s="89">
        <v>1</v>
      </c>
      <c r="K184" s="90">
        <v>2</v>
      </c>
      <c r="L184" s="95"/>
    </row>
    <row r="185" spans="2:13" ht="14.25" x14ac:dyDescent="0.2">
      <c r="B185" s="326"/>
      <c r="C185" s="52"/>
      <c r="D185" s="53"/>
      <c r="E185" s="196"/>
      <c r="F185" s="196"/>
      <c r="G185" s="124"/>
      <c r="H185" s="124"/>
      <c r="I185" s="124"/>
      <c r="J185" s="125"/>
      <c r="K185" s="125"/>
      <c r="L185" s="95"/>
    </row>
    <row r="186" spans="2:13" ht="15" x14ac:dyDescent="0.25">
      <c r="B186" s="329">
        <v>6</v>
      </c>
      <c r="C186" s="61">
        <v>2</v>
      </c>
      <c r="D186" s="56" t="s">
        <v>208</v>
      </c>
      <c r="E186" s="76">
        <v>3</v>
      </c>
      <c r="F186" s="76">
        <v>1</v>
      </c>
      <c r="G186" s="95">
        <v>30</v>
      </c>
      <c r="H186" s="80" t="s">
        <v>155</v>
      </c>
      <c r="I186" s="80"/>
      <c r="J186" s="96">
        <v>1</v>
      </c>
      <c r="K186" s="97">
        <v>2</v>
      </c>
      <c r="L186" s="87"/>
    </row>
    <row r="187" spans="2:13" ht="15" x14ac:dyDescent="0.25">
      <c r="B187" s="329"/>
      <c r="C187" s="61"/>
      <c r="D187" s="56" t="s">
        <v>209</v>
      </c>
      <c r="E187" s="76">
        <v>4</v>
      </c>
      <c r="F187" s="76">
        <v>0</v>
      </c>
      <c r="G187" s="95">
        <v>30</v>
      </c>
      <c r="H187" s="80" t="s">
        <v>155</v>
      </c>
      <c r="I187" s="80"/>
      <c r="J187" s="96">
        <v>1</v>
      </c>
      <c r="K187" s="97">
        <v>2</v>
      </c>
      <c r="L187" s="87"/>
    </row>
    <row r="188" spans="2:13" ht="15" x14ac:dyDescent="0.25">
      <c r="B188" s="329"/>
      <c r="C188" s="61"/>
      <c r="D188" s="56" t="s">
        <v>92</v>
      </c>
      <c r="E188" s="210">
        <v>0</v>
      </c>
      <c r="F188" s="210">
        <v>4</v>
      </c>
      <c r="G188" s="95">
        <v>30</v>
      </c>
      <c r="H188" s="80" t="s">
        <v>155</v>
      </c>
      <c r="I188" s="80"/>
      <c r="J188" s="96">
        <v>1</v>
      </c>
      <c r="K188" s="97">
        <v>2</v>
      </c>
      <c r="L188" s="87">
        <v>16</v>
      </c>
      <c r="M188" s="214"/>
    </row>
    <row r="189" spans="2:13" ht="15" x14ac:dyDescent="0.25">
      <c r="B189" s="329"/>
      <c r="C189" s="61"/>
      <c r="D189" s="56" t="s">
        <v>210</v>
      </c>
      <c r="E189" s="76">
        <v>3</v>
      </c>
      <c r="F189" s="76">
        <v>1</v>
      </c>
      <c r="G189" s="95">
        <v>20</v>
      </c>
      <c r="H189" s="80" t="s">
        <v>155</v>
      </c>
      <c r="I189" s="80"/>
      <c r="J189" s="96">
        <v>1</v>
      </c>
      <c r="K189" s="97">
        <v>1</v>
      </c>
      <c r="L189" s="87"/>
    </row>
    <row r="190" spans="2:13" ht="15" x14ac:dyDescent="0.25">
      <c r="B190" s="329"/>
      <c r="C190" s="61"/>
      <c r="D190" s="56" t="s">
        <v>211</v>
      </c>
      <c r="E190" s="76">
        <v>2</v>
      </c>
      <c r="F190" s="76">
        <v>2</v>
      </c>
      <c r="G190" s="95">
        <v>30</v>
      </c>
      <c r="H190" s="80" t="s">
        <v>155</v>
      </c>
      <c r="I190" s="80"/>
      <c r="J190" s="96">
        <v>1</v>
      </c>
      <c r="K190" s="97">
        <v>2</v>
      </c>
      <c r="L190" s="95"/>
    </row>
    <row r="191" spans="2:13" ht="14.25" x14ac:dyDescent="0.2">
      <c r="B191" s="345"/>
      <c r="C191" s="30"/>
      <c r="D191" s="35"/>
      <c r="E191" s="198"/>
      <c r="F191" s="198"/>
      <c r="G191" s="126"/>
      <c r="H191" s="126"/>
      <c r="I191" s="126"/>
      <c r="J191" s="127"/>
      <c r="K191" s="127"/>
      <c r="L191" s="95"/>
    </row>
    <row r="192" spans="2:13" ht="15" x14ac:dyDescent="0.25">
      <c r="B192" s="45">
        <v>7</v>
      </c>
      <c r="C192" s="46">
        <v>1</v>
      </c>
      <c r="D192" s="46" t="s">
        <v>212</v>
      </c>
      <c r="E192" s="98">
        <v>2</v>
      </c>
      <c r="F192" s="98">
        <v>2</v>
      </c>
      <c r="G192" s="87">
        <v>20</v>
      </c>
      <c r="H192" s="68" t="s">
        <v>156</v>
      </c>
      <c r="I192" s="68"/>
      <c r="J192" s="89">
        <v>1</v>
      </c>
      <c r="K192" s="90">
        <v>1</v>
      </c>
      <c r="L192" s="95"/>
    </row>
    <row r="193" spans="2:13" ht="15" x14ac:dyDescent="0.25">
      <c r="B193" s="45"/>
      <c r="C193" s="46"/>
      <c r="D193" s="46" t="s">
        <v>213</v>
      </c>
      <c r="E193" s="98">
        <v>2</v>
      </c>
      <c r="F193" s="98">
        <v>2</v>
      </c>
      <c r="G193" s="87">
        <v>20</v>
      </c>
      <c r="H193" s="68" t="s">
        <v>156</v>
      </c>
      <c r="I193" s="68"/>
      <c r="J193" s="89">
        <v>1</v>
      </c>
      <c r="K193" s="90">
        <v>1</v>
      </c>
      <c r="L193" s="95"/>
    </row>
    <row r="194" spans="2:13" ht="15" x14ac:dyDescent="0.25">
      <c r="B194" s="45"/>
      <c r="C194" s="46"/>
      <c r="D194" s="46" t="s">
        <v>214</v>
      </c>
      <c r="E194" s="98">
        <v>2</v>
      </c>
      <c r="F194" s="98">
        <v>2</v>
      </c>
      <c r="G194" s="87">
        <v>20</v>
      </c>
      <c r="H194" s="68" t="s">
        <v>156</v>
      </c>
      <c r="I194" s="68"/>
      <c r="J194" s="89">
        <v>1</v>
      </c>
      <c r="K194" s="90">
        <v>1</v>
      </c>
      <c r="L194" s="95"/>
    </row>
    <row r="195" spans="2:13" ht="15" x14ac:dyDescent="0.25">
      <c r="B195" s="45"/>
      <c r="C195" s="46"/>
      <c r="D195" s="46" t="s">
        <v>215</v>
      </c>
      <c r="E195" s="98">
        <v>2</v>
      </c>
      <c r="F195" s="98">
        <v>2</v>
      </c>
      <c r="G195" s="87">
        <v>20</v>
      </c>
      <c r="H195" s="68" t="s">
        <v>156</v>
      </c>
      <c r="I195" s="68"/>
      <c r="J195" s="89">
        <v>1</v>
      </c>
      <c r="K195" s="90">
        <v>1</v>
      </c>
      <c r="L195" s="95"/>
    </row>
    <row r="196" spans="2:13" ht="15" x14ac:dyDescent="0.25">
      <c r="B196" s="45"/>
      <c r="C196" s="46"/>
      <c r="D196" s="46" t="s">
        <v>216</v>
      </c>
      <c r="E196" s="98">
        <v>2</v>
      </c>
      <c r="F196" s="98">
        <v>2</v>
      </c>
      <c r="G196" s="87">
        <v>20</v>
      </c>
      <c r="H196" s="68" t="s">
        <v>156</v>
      </c>
      <c r="I196" s="68"/>
      <c r="J196" s="89">
        <v>1</v>
      </c>
      <c r="K196" s="90">
        <v>1</v>
      </c>
      <c r="L196" s="95"/>
    </row>
    <row r="197" spans="2:13" ht="15" x14ac:dyDescent="0.25">
      <c r="B197" s="45"/>
      <c r="C197" s="46"/>
      <c r="D197" s="46" t="s">
        <v>217</v>
      </c>
      <c r="E197" s="98">
        <v>2</v>
      </c>
      <c r="F197" s="98">
        <v>2</v>
      </c>
      <c r="G197" s="87">
        <v>20</v>
      </c>
      <c r="H197" s="68" t="s">
        <v>156</v>
      </c>
      <c r="I197" s="68"/>
      <c r="J197" s="89">
        <v>1</v>
      </c>
      <c r="K197" s="90">
        <v>1</v>
      </c>
      <c r="L197" s="95"/>
    </row>
    <row r="198" spans="2:13" x14ac:dyDescent="0.2">
      <c r="L198" s="153"/>
    </row>
    <row r="199" spans="2:13" x14ac:dyDescent="0.2">
      <c r="B199" s="136" t="s">
        <v>97</v>
      </c>
      <c r="L199" s="153"/>
    </row>
    <row r="200" spans="2:13" ht="15" x14ac:dyDescent="0.25">
      <c r="B200" s="135" t="s">
        <v>258</v>
      </c>
      <c r="C200" s="3"/>
      <c r="D200" s="3" t="s">
        <v>16</v>
      </c>
      <c r="E200" s="7" t="s">
        <v>238</v>
      </c>
      <c r="F200" s="7" t="s">
        <v>238</v>
      </c>
      <c r="G200" s="9" t="s">
        <v>17</v>
      </c>
      <c r="H200" s="147" t="s">
        <v>259</v>
      </c>
      <c r="I200" s="148" t="s">
        <v>260</v>
      </c>
      <c r="J200" s="7" t="s">
        <v>90</v>
      </c>
      <c r="K200" s="8"/>
      <c r="L200" s="9" t="s">
        <v>95</v>
      </c>
      <c r="M200" s="136"/>
    </row>
    <row r="201" spans="2:13" ht="26.25" x14ac:dyDescent="0.25">
      <c r="B201" s="322" t="s">
        <v>99</v>
      </c>
      <c r="C201" s="4" t="s">
        <v>5</v>
      </c>
      <c r="D201" s="4"/>
      <c r="E201" s="194" t="s">
        <v>239</v>
      </c>
      <c r="F201" s="194" t="s">
        <v>240</v>
      </c>
      <c r="G201" s="234" t="s">
        <v>18</v>
      </c>
      <c r="H201" s="12" t="s">
        <v>101</v>
      </c>
      <c r="I201" s="12" t="s">
        <v>102</v>
      </c>
      <c r="J201" s="10" t="s">
        <v>9</v>
      </c>
      <c r="K201" s="11" t="s">
        <v>10</v>
      </c>
      <c r="L201" s="151" t="s">
        <v>167</v>
      </c>
    </row>
    <row r="202" spans="2:13" ht="15" x14ac:dyDescent="0.25">
      <c r="B202" s="323">
        <v>1</v>
      </c>
      <c r="C202" s="39">
        <v>1</v>
      </c>
      <c r="D202" s="39" t="s">
        <v>218</v>
      </c>
      <c r="E202" s="195">
        <v>2</v>
      </c>
      <c r="F202" s="195">
        <v>1</v>
      </c>
      <c r="G202" s="121">
        <v>25</v>
      </c>
      <c r="H202" s="145"/>
      <c r="I202" s="145" t="s">
        <v>158</v>
      </c>
      <c r="J202" s="122">
        <v>1</v>
      </c>
      <c r="K202" s="123">
        <v>2</v>
      </c>
      <c r="L202" s="121"/>
    </row>
    <row r="203" spans="2:13" ht="15" x14ac:dyDescent="0.25">
      <c r="B203" s="366"/>
      <c r="C203" s="128"/>
      <c r="D203" s="128" t="s">
        <v>93</v>
      </c>
      <c r="E203" s="202">
        <v>1.5</v>
      </c>
      <c r="F203" s="202">
        <v>1.5</v>
      </c>
      <c r="G203" s="129">
        <v>25</v>
      </c>
      <c r="H203" s="146"/>
      <c r="I203" s="146" t="s">
        <v>158</v>
      </c>
      <c r="J203" s="130">
        <v>1</v>
      </c>
      <c r="K203" s="131">
        <v>3</v>
      </c>
      <c r="L203" s="87">
        <v>9</v>
      </c>
    </row>
    <row r="204" spans="2:13" ht="15" x14ac:dyDescent="0.25">
      <c r="B204" s="366"/>
      <c r="C204" s="128"/>
      <c r="D204" s="128" t="s">
        <v>198</v>
      </c>
      <c r="E204" s="202">
        <v>1.5</v>
      </c>
      <c r="F204" s="202">
        <v>1.5</v>
      </c>
      <c r="G204" s="129">
        <v>25</v>
      </c>
      <c r="H204" s="146"/>
      <c r="I204" s="146" t="s">
        <v>158</v>
      </c>
      <c r="J204" s="130">
        <v>1</v>
      </c>
      <c r="K204" s="131">
        <v>2</v>
      </c>
      <c r="L204" s="87">
        <v>12</v>
      </c>
    </row>
    <row r="205" spans="2:13" ht="15" x14ac:dyDescent="0.25">
      <c r="B205" s="366"/>
      <c r="C205" s="128"/>
      <c r="D205" s="128" t="s">
        <v>219</v>
      </c>
      <c r="E205" s="202">
        <v>1</v>
      </c>
      <c r="F205" s="202">
        <v>2</v>
      </c>
      <c r="G205" s="129">
        <v>25</v>
      </c>
      <c r="H205" s="146"/>
      <c r="I205" s="146" t="s">
        <v>158</v>
      </c>
      <c r="J205" s="130">
        <v>1</v>
      </c>
      <c r="K205" s="131">
        <v>2</v>
      </c>
      <c r="L205" s="87">
        <v>12</v>
      </c>
    </row>
    <row r="206" spans="2:13" ht="15" x14ac:dyDescent="0.25">
      <c r="B206" s="366"/>
      <c r="C206" s="128"/>
      <c r="D206" s="128" t="s">
        <v>220</v>
      </c>
      <c r="E206" s="202">
        <v>1.5</v>
      </c>
      <c r="F206" s="202">
        <v>1.5</v>
      </c>
      <c r="G206" s="129">
        <v>25</v>
      </c>
      <c r="H206" s="146"/>
      <c r="I206" s="146" t="s">
        <v>158</v>
      </c>
      <c r="J206" s="130">
        <v>1</v>
      </c>
      <c r="K206" s="131">
        <v>2</v>
      </c>
      <c r="L206" s="87">
        <v>12</v>
      </c>
    </row>
    <row r="207" spans="2:13" ht="15" x14ac:dyDescent="0.25">
      <c r="B207" s="366"/>
      <c r="C207" s="128"/>
      <c r="D207" s="128" t="s">
        <v>221</v>
      </c>
      <c r="E207" s="202">
        <v>2</v>
      </c>
      <c r="F207" s="202">
        <v>1</v>
      </c>
      <c r="G207" s="129">
        <v>12</v>
      </c>
      <c r="H207" s="146"/>
      <c r="I207" s="146" t="s">
        <v>158</v>
      </c>
      <c r="J207" s="130">
        <v>1</v>
      </c>
      <c r="K207" s="131">
        <v>1</v>
      </c>
      <c r="L207" s="87"/>
    </row>
    <row r="208" spans="2:13" ht="15" x14ac:dyDescent="0.25">
      <c r="B208" s="366"/>
      <c r="C208" s="128"/>
      <c r="D208" s="128" t="s">
        <v>222</v>
      </c>
      <c r="E208" s="202">
        <v>2</v>
      </c>
      <c r="F208" s="202">
        <v>1</v>
      </c>
      <c r="G208" s="129">
        <v>12</v>
      </c>
      <c r="H208" s="146"/>
      <c r="I208" s="146" t="s">
        <v>158</v>
      </c>
      <c r="J208" s="130">
        <v>1</v>
      </c>
      <c r="K208" s="131">
        <v>1</v>
      </c>
      <c r="L208" s="87"/>
    </row>
    <row r="209" spans="2:12" ht="14.25" x14ac:dyDescent="0.2">
      <c r="B209" s="326"/>
      <c r="C209" s="52"/>
      <c r="D209" s="53"/>
      <c r="E209" s="196"/>
      <c r="F209" s="196"/>
      <c r="G209" s="124"/>
      <c r="H209" s="124"/>
      <c r="I209" s="124"/>
      <c r="J209" s="125"/>
      <c r="K209" s="125"/>
      <c r="L209" s="87"/>
    </row>
    <row r="210" spans="2:12" ht="15" x14ac:dyDescent="0.25">
      <c r="B210" s="55">
        <v>2</v>
      </c>
      <c r="C210" s="56">
        <v>2</v>
      </c>
      <c r="D210" s="56" t="s">
        <v>223</v>
      </c>
      <c r="E210" s="76">
        <v>1</v>
      </c>
      <c r="F210" s="76">
        <v>2</v>
      </c>
      <c r="G210" s="95">
        <v>24</v>
      </c>
      <c r="H210" s="80"/>
      <c r="I210" s="80" t="s">
        <v>159</v>
      </c>
      <c r="J210" s="96">
        <v>1</v>
      </c>
      <c r="K210" s="97">
        <v>2</v>
      </c>
      <c r="L210" s="87">
        <v>12</v>
      </c>
    </row>
    <row r="211" spans="2:12" ht="15" x14ac:dyDescent="0.25">
      <c r="B211" s="55"/>
      <c r="C211" s="56"/>
      <c r="D211" s="56" t="s">
        <v>224</v>
      </c>
      <c r="E211" s="76">
        <v>1.5</v>
      </c>
      <c r="F211" s="76">
        <v>1.5</v>
      </c>
      <c r="G211" s="95">
        <v>24</v>
      </c>
      <c r="H211" s="80"/>
      <c r="I211" s="80" t="s">
        <v>159</v>
      </c>
      <c r="J211" s="96">
        <v>1</v>
      </c>
      <c r="K211" s="97">
        <v>2</v>
      </c>
      <c r="L211" s="87">
        <v>12</v>
      </c>
    </row>
    <row r="212" spans="2:12" ht="15" x14ac:dyDescent="0.25">
      <c r="B212" s="55"/>
      <c r="C212" s="56"/>
      <c r="D212" s="56" t="s">
        <v>60</v>
      </c>
      <c r="E212" s="76">
        <v>1.5</v>
      </c>
      <c r="F212" s="76">
        <v>1.5</v>
      </c>
      <c r="G212" s="95">
        <v>24</v>
      </c>
      <c r="H212" s="80"/>
      <c r="I212" s="80" t="s">
        <v>159</v>
      </c>
      <c r="J212" s="96">
        <v>1</v>
      </c>
      <c r="K212" s="97">
        <v>2</v>
      </c>
      <c r="L212" s="87">
        <v>12</v>
      </c>
    </row>
    <row r="213" spans="2:12" ht="15" x14ac:dyDescent="0.25">
      <c r="B213" s="55"/>
      <c r="C213" s="56"/>
      <c r="D213" s="56" t="s">
        <v>225</v>
      </c>
      <c r="E213" s="76">
        <v>1</v>
      </c>
      <c r="F213" s="76">
        <v>2</v>
      </c>
      <c r="G213" s="95">
        <v>24</v>
      </c>
      <c r="H213" s="80"/>
      <c r="I213" s="80" t="s">
        <v>159</v>
      </c>
      <c r="J213" s="96">
        <v>1</v>
      </c>
      <c r="K213" s="97">
        <v>2</v>
      </c>
      <c r="L213" s="87">
        <v>12</v>
      </c>
    </row>
    <row r="214" spans="2:12" ht="15" x14ac:dyDescent="0.25">
      <c r="B214" s="55"/>
      <c r="C214" s="56"/>
      <c r="D214" s="56" t="s">
        <v>199</v>
      </c>
      <c r="E214" s="76">
        <v>1.5</v>
      </c>
      <c r="F214" s="76">
        <v>1.5</v>
      </c>
      <c r="G214" s="95">
        <v>24</v>
      </c>
      <c r="H214" s="80"/>
      <c r="I214" s="80" t="s">
        <v>159</v>
      </c>
      <c r="J214" s="96">
        <v>1</v>
      </c>
      <c r="K214" s="97">
        <v>2</v>
      </c>
      <c r="L214" s="87">
        <v>12</v>
      </c>
    </row>
    <row r="215" spans="2:12" ht="15" x14ac:dyDescent="0.25">
      <c r="B215" s="55"/>
      <c r="C215" s="56"/>
      <c r="D215" s="56" t="s">
        <v>226</v>
      </c>
      <c r="E215" s="76">
        <v>2</v>
      </c>
      <c r="F215" s="76">
        <v>1</v>
      </c>
      <c r="G215" s="95">
        <v>24</v>
      </c>
      <c r="H215" s="80"/>
      <c r="I215" s="80" t="s">
        <v>159</v>
      </c>
      <c r="J215" s="96">
        <v>1</v>
      </c>
      <c r="K215" s="97">
        <v>2</v>
      </c>
      <c r="L215" s="87">
        <v>12</v>
      </c>
    </row>
    <row r="216" spans="2:12" ht="14.25" x14ac:dyDescent="0.2">
      <c r="B216" s="326"/>
      <c r="C216" s="52"/>
      <c r="D216" s="53"/>
      <c r="E216" s="196"/>
      <c r="F216" s="196"/>
      <c r="G216" s="124"/>
      <c r="H216" s="124"/>
      <c r="I216" s="124"/>
      <c r="J216" s="125"/>
      <c r="K216" s="125"/>
      <c r="L216" s="95"/>
    </row>
    <row r="217" spans="2:12" ht="15" x14ac:dyDescent="0.25">
      <c r="B217" s="45">
        <v>3</v>
      </c>
      <c r="C217" s="46">
        <v>1</v>
      </c>
      <c r="D217" s="46" t="s">
        <v>227</v>
      </c>
      <c r="E217" s="98">
        <v>3</v>
      </c>
      <c r="F217" s="98">
        <v>1</v>
      </c>
      <c r="G217" s="87">
        <v>24</v>
      </c>
      <c r="H217" s="68"/>
      <c r="I217" s="68" t="s">
        <v>157</v>
      </c>
      <c r="J217" s="89">
        <v>1</v>
      </c>
      <c r="K217" s="90">
        <v>2</v>
      </c>
      <c r="L217" s="87">
        <v>12</v>
      </c>
    </row>
    <row r="218" spans="2:12" ht="15" x14ac:dyDescent="0.25">
      <c r="B218" s="45"/>
      <c r="C218" s="46"/>
      <c r="D218" s="46" t="s">
        <v>228</v>
      </c>
      <c r="E218" s="98">
        <v>2</v>
      </c>
      <c r="F218" s="98">
        <v>2</v>
      </c>
      <c r="G218" s="87">
        <v>24</v>
      </c>
      <c r="H218" s="68"/>
      <c r="I218" s="68" t="s">
        <v>157</v>
      </c>
      <c r="J218" s="89">
        <v>1</v>
      </c>
      <c r="K218" s="90">
        <v>2</v>
      </c>
      <c r="L218" s="87">
        <v>12</v>
      </c>
    </row>
    <row r="219" spans="2:12" ht="15" x14ac:dyDescent="0.25">
      <c r="B219" s="45"/>
      <c r="C219" s="46"/>
      <c r="D219" s="46" t="s">
        <v>229</v>
      </c>
      <c r="E219" s="98">
        <v>3</v>
      </c>
      <c r="F219" s="98">
        <v>1</v>
      </c>
      <c r="G219" s="87">
        <v>24</v>
      </c>
      <c r="H219" s="68"/>
      <c r="I219" s="68" t="s">
        <v>157</v>
      </c>
      <c r="J219" s="89">
        <v>1</v>
      </c>
      <c r="K219" s="90">
        <v>2</v>
      </c>
      <c r="L219" s="87">
        <v>12</v>
      </c>
    </row>
    <row r="220" spans="2:12" ht="15" x14ac:dyDescent="0.25">
      <c r="B220" s="45"/>
      <c r="C220" s="46"/>
      <c r="D220" s="46" t="s">
        <v>230</v>
      </c>
      <c r="E220" s="98">
        <v>3</v>
      </c>
      <c r="F220" s="98">
        <v>1</v>
      </c>
      <c r="G220" s="87">
        <v>24</v>
      </c>
      <c r="H220" s="68"/>
      <c r="I220" s="68" t="s">
        <v>157</v>
      </c>
      <c r="J220" s="89">
        <v>1</v>
      </c>
      <c r="K220" s="90">
        <v>2</v>
      </c>
      <c r="L220" s="87">
        <v>12</v>
      </c>
    </row>
    <row r="221" spans="2:12" ht="15" x14ac:dyDescent="0.25">
      <c r="B221" s="45"/>
      <c r="C221" s="46"/>
      <c r="D221" s="46" t="s">
        <v>231</v>
      </c>
      <c r="E221" s="98">
        <v>3</v>
      </c>
      <c r="F221" s="98">
        <v>1</v>
      </c>
      <c r="G221" s="87">
        <v>24</v>
      </c>
      <c r="H221" s="68"/>
      <c r="I221" s="68" t="s">
        <v>157</v>
      </c>
      <c r="J221" s="89">
        <v>1</v>
      </c>
      <c r="K221" s="90">
        <v>2</v>
      </c>
      <c r="L221" s="87">
        <v>12</v>
      </c>
    </row>
    <row r="222" spans="2:12" ht="15" x14ac:dyDescent="0.25">
      <c r="B222" s="45"/>
      <c r="C222" s="46"/>
      <c r="D222" s="46"/>
      <c r="E222" s="98"/>
      <c r="F222" s="98"/>
      <c r="G222" s="87"/>
      <c r="H222" s="68"/>
      <c r="I222" s="68"/>
      <c r="J222" s="89"/>
      <c r="K222" s="90"/>
      <c r="L222" s="87"/>
    </row>
    <row r="223" spans="2:12" ht="15" x14ac:dyDescent="0.25">
      <c r="B223" s="45"/>
      <c r="C223" s="46"/>
      <c r="D223" s="46" t="s">
        <v>98</v>
      </c>
      <c r="E223" s="206" t="s">
        <v>241</v>
      </c>
      <c r="F223" s="206" t="s">
        <v>241</v>
      </c>
      <c r="G223" s="87">
        <v>21</v>
      </c>
      <c r="H223" s="68"/>
      <c r="I223" s="68" t="s">
        <v>157</v>
      </c>
      <c r="J223" s="89">
        <v>21</v>
      </c>
      <c r="K223" s="90"/>
      <c r="L223" s="87">
        <v>1</v>
      </c>
    </row>
  </sheetData>
  <phoneticPr fontId="2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3</vt:i4>
      </vt:variant>
      <vt:variant>
        <vt:lpstr>Intervals amb nom</vt:lpstr>
      </vt:variant>
      <vt:variant>
        <vt:i4>1</vt:i4>
      </vt:variant>
    </vt:vector>
  </HeadingPairs>
  <TitlesOfParts>
    <vt:vector size="4" baseType="lpstr">
      <vt:lpstr>Grups 2018_19</vt:lpstr>
      <vt:lpstr>Grups_2017_18</vt:lpstr>
      <vt:lpstr>Grups_2016_17</vt:lpstr>
      <vt:lpstr>'Grups 2018_19'!Àrea_d'impressió</vt:lpstr>
    </vt:vector>
  </TitlesOfParts>
  <Company>UPC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 Roman</dc:creator>
  <cp:lastModifiedBy>UPC</cp:lastModifiedBy>
  <cp:lastPrinted>2019-02-11T09:29:49Z</cp:lastPrinted>
  <dcterms:created xsi:type="dcterms:W3CDTF">2014-03-16T17:58:34Z</dcterms:created>
  <dcterms:modified xsi:type="dcterms:W3CDTF">2019-02-21T12:38:52Z</dcterms:modified>
</cp:coreProperties>
</file>