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9-20\CCD2\2. Optatives\"/>
    </mc:Choice>
  </mc:AlternateContent>
  <bookViews>
    <workbookView xWindow="360" yWindow="75" windowWidth="18915" windowHeight="7230"/>
  </bookViews>
  <sheets>
    <sheet name="Linies opt EPSEVG" sheetId="1" r:id="rId1"/>
    <sheet name="Linies opt Titulacions" sheetId="3" r:id="rId2"/>
    <sheet name="Full1" sheetId="5" r:id="rId3"/>
    <sheet name="Opt compartides Titulacions" sheetId="2" r:id="rId4"/>
    <sheet name="Hores_sem" sheetId="4" r:id="rId5"/>
  </sheets>
  <definedNames>
    <definedName name="_xlnm.Print_Area" localSheetId="4">Hores_sem!$A$1:$D$43</definedName>
    <definedName name="_xlnm.Print_Area" localSheetId="0">'Linies opt EPSEVG'!$E$144:$J$167</definedName>
    <definedName name="_xlnm.Print_Area" localSheetId="1">'Linies opt Titulacions'!$A$1:$T$167</definedName>
    <definedName name="_xlnm.Print_Area" localSheetId="3">'Opt compartides Titulacions'!$A$1:$Z$72</definedName>
  </definedNames>
  <calcPr calcId="162913"/>
</workbook>
</file>

<file path=xl/calcChain.xml><?xml version="1.0" encoding="utf-8"?>
<calcChain xmlns="http://schemas.openxmlformats.org/spreadsheetml/2006/main">
  <c r="J164" i="1" l="1"/>
  <c r="I164" i="1"/>
  <c r="J162" i="1"/>
  <c r="I162" i="1"/>
  <c r="J161" i="1"/>
  <c r="I161" i="1"/>
  <c r="AB161" i="1" s="1"/>
  <c r="J160" i="1"/>
  <c r="I160" i="1"/>
  <c r="J158" i="1"/>
  <c r="I158" i="1"/>
  <c r="AB158" i="1" s="1"/>
  <c r="J157" i="1"/>
  <c r="I157" i="1"/>
  <c r="J156" i="1"/>
  <c r="I156" i="1"/>
  <c r="J154" i="1"/>
  <c r="I154" i="1"/>
  <c r="J153" i="1"/>
  <c r="I153" i="1"/>
  <c r="J152" i="1"/>
  <c r="I152" i="1"/>
  <c r="J150" i="1"/>
  <c r="I150" i="1"/>
  <c r="J149" i="1"/>
  <c r="I149" i="1"/>
  <c r="J148" i="1"/>
  <c r="I148" i="1"/>
  <c r="J146" i="1"/>
  <c r="I146" i="1"/>
  <c r="J145" i="1"/>
  <c r="J144" i="1"/>
  <c r="I138" i="1"/>
  <c r="I137" i="1" s="1"/>
  <c r="J134" i="1"/>
  <c r="I133" i="1"/>
  <c r="J133" i="1" s="1"/>
  <c r="J131" i="1"/>
  <c r="H129" i="1"/>
  <c r="G129" i="1" s="1"/>
  <c r="AO119" i="1"/>
  <c r="AK119" i="1"/>
  <c r="AJ119" i="1"/>
  <c r="AI119" i="1"/>
  <c r="AH119" i="1"/>
  <c r="AG119" i="1"/>
  <c r="AF119" i="1"/>
  <c r="AE119" i="1"/>
  <c r="H119" i="1"/>
  <c r="AK113" i="1"/>
  <c r="AJ113" i="1"/>
  <c r="AI113" i="1"/>
  <c r="AH113" i="1"/>
  <c r="AG113" i="1"/>
  <c r="AF113" i="1"/>
  <c r="AE113" i="1"/>
  <c r="H113" i="1"/>
  <c r="G113" i="1" s="1"/>
  <c r="I105" i="1"/>
  <c r="I104" i="1"/>
  <c r="I145" i="1" s="1"/>
  <c r="AB145" i="1" s="1"/>
  <c r="I100" i="1"/>
  <c r="I99" i="1"/>
  <c r="I98" i="1"/>
  <c r="H96" i="1"/>
  <c r="G96" i="1" s="1"/>
  <c r="H91" i="1"/>
  <c r="G91" i="1" s="1"/>
  <c r="H84" i="1"/>
  <c r="G84" i="1" s="1"/>
  <c r="H61" i="1"/>
  <c r="G61" i="1" s="1"/>
  <c r="H39" i="1"/>
  <c r="H77" i="1"/>
  <c r="H72" i="1"/>
  <c r="G72" i="1" s="1"/>
  <c r="H67" i="1"/>
  <c r="G67" i="1" s="1"/>
  <c r="H34" i="1"/>
  <c r="G34" i="1" s="1"/>
  <c r="H29" i="1"/>
  <c r="G29" i="1" s="1"/>
  <c r="H22" i="1"/>
  <c r="G22" i="1" s="1"/>
  <c r="H17" i="1"/>
  <c r="G17" i="1" s="1"/>
  <c r="H12" i="1"/>
  <c r="G12" i="1" s="1"/>
  <c r="H7" i="1"/>
  <c r="G7" i="1" s="1"/>
  <c r="H155" i="1" l="1"/>
  <c r="I144" i="1"/>
  <c r="AB144" i="1" s="1"/>
  <c r="AB150" i="1"/>
  <c r="H151" i="1"/>
  <c r="AB148" i="1"/>
  <c r="H159" i="1"/>
  <c r="AB156" i="1"/>
  <c r="AB146" i="1"/>
  <c r="AB149" i="1"/>
  <c r="AB152" i="1"/>
  <c r="AB154" i="1"/>
  <c r="AB157" i="1"/>
  <c r="H163" i="1"/>
  <c r="AB160" i="1"/>
  <c r="AB162" i="1"/>
  <c r="J167" i="1"/>
  <c r="H165" i="1"/>
  <c r="AB164" i="1"/>
  <c r="G165" i="1" s="1"/>
  <c r="F165" i="1" s="1"/>
  <c r="AB153" i="1"/>
  <c r="G155" i="1" s="1"/>
  <c r="F155" i="1" s="1"/>
  <c r="G151" i="1"/>
  <c r="H147" i="1"/>
  <c r="I170" i="1" s="1"/>
  <c r="H107" i="1"/>
  <c r="G107" i="1" s="1"/>
  <c r="I131" i="1"/>
  <c r="I136" i="1" s="1"/>
  <c r="H102" i="1"/>
  <c r="G102" i="1" s="1"/>
  <c r="L159" i="3"/>
  <c r="L149" i="3"/>
  <c r="L145" i="3"/>
  <c r="L139" i="3"/>
  <c r="L134" i="3"/>
  <c r="L127" i="3"/>
  <c r="L118" i="3"/>
  <c r="L109" i="3"/>
  <c r="L103" i="3"/>
  <c r="L97" i="3"/>
  <c r="L89" i="3"/>
  <c r="L85" i="3"/>
  <c r="L79" i="3"/>
  <c r="L73" i="3"/>
  <c r="L66" i="3"/>
  <c r="L56" i="3"/>
  <c r="L50" i="3"/>
  <c r="L45" i="3"/>
  <c r="L40" i="3"/>
  <c r="L34" i="3"/>
  <c r="L25" i="3"/>
  <c r="L19" i="3"/>
  <c r="L14" i="3"/>
  <c r="L9" i="3"/>
  <c r="G72" i="2"/>
  <c r="O63" i="2"/>
  <c r="G63" i="2"/>
  <c r="K54" i="2"/>
  <c r="L54" i="2"/>
  <c r="M54" i="2"/>
  <c r="N54" i="2"/>
  <c r="O54" i="2"/>
  <c r="J54" i="2"/>
  <c r="C54" i="2"/>
  <c r="D54" i="2"/>
  <c r="E54" i="2"/>
  <c r="F54" i="2"/>
  <c r="G54" i="2"/>
  <c r="B54" i="2"/>
  <c r="O27" i="2"/>
  <c r="G27" i="2"/>
  <c r="O18" i="2"/>
  <c r="G18" i="2"/>
  <c r="O10" i="2"/>
  <c r="G10" i="2"/>
  <c r="AI129" i="1"/>
  <c r="AI107" i="1"/>
  <c r="AI102" i="1"/>
  <c r="AI96" i="1"/>
  <c r="AI91" i="1"/>
  <c r="AI84" i="1"/>
  <c r="AI56" i="1"/>
  <c r="AI50" i="1"/>
  <c r="AI44" i="1"/>
  <c r="AI39" i="1"/>
  <c r="AI27" i="1"/>
  <c r="AI22" i="1"/>
  <c r="AI17" i="1"/>
  <c r="AI12" i="1"/>
  <c r="AI7" i="1"/>
  <c r="I167" i="1" l="1"/>
  <c r="G159" i="1"/>
  <c r="F159" i="1" s="1"/>
  <c r="G163" i="1"/>
  <c r="F163" i="1" s="1"/>
  <c r="G147" i="1"/>
  <c r="F147" i="1" s="1"/>
  <c r="F167" i="1" s="1"/>
  <c r="I169" i="1"/>
  <c r="I171" i="1" s="1"/>
  <c r="F151" i="1"/>
  <c r="AB167" i="1"/>
  <c r="G167" i="1"/>
  <c r="L161" i="3"/>
  <c r="J136" i="1"/>
  <c r="I142" i="1" s="1"/>
  <c r="AI131" i="1"/>
  <c r="N45" i="2"/>
  <c r="F45" i="2"/>
  <c r="N36" i="2"/>
  <c r="F36" i="2"/>
  <c r="K127" i="3" l="1"/>
  <c r="K145" i="3"/>
  <c r="K149" i="3"/>
  <c r="AH107" i="1"/>
  <c r="AH102" i="1"/>
  <c r="F72" i="2"/>
  <c r="E72" i="2"/>
  <c r="D72" i="2"/>
  <c r="C72" i="2"/>
  <c r="B72" i="2"/>
  <c r="N63" i="2"/>
  <c r="M63" i="2"/>
  <c r="L63" i="2"/>
  <c r="K63" i="2"/>
  <c r="J63" i="2"/>
  <c r="F63" i="2"/>
  <c r="E63" i="2"/>
  <c r="D63" i="2"/>
  <c r="C63" i="2"/>
  <c r="B63" i="2"/>
  <c r="K56" i="3"/>
  <c r="K79" i="3"/>
  <c r="K85" i="3"/>
  <c r="K89" i="3"/>
  <c r="K97" i="3"/>
  <c r="K103" i="3"/>
  <c r="K109" i="3"/>
  <c r="K118" i="3"/>
  <c r="K66" i="3"/>
  <c r="K34" i="3"/>
  <c r="N18" i="2"/>
  <c r="N10" i="2"/>
  <c r="F10" i="2"/>
  <c r="F18" i="2"/>
  <c r="N27" i="2"/>
  <c r="F27" i="2"/>
  <c r="K134" i="3"/>
  <c r="K139" i="3"/>
  <c r="AH56" i="1"/>
  <c r="AH50" i="1"/>
  <c r="AH44" i="1"/>
  <c r="K73" i="3"/>
  <c r="AH39" i="1"/>
  <c r="K50" i="3"/>
  <c r="K45" i="3"/>
  <c r="AH27" i="1"/>
  <c r="K159" i="3"/>
  <c r="AH129" i="1"/>
  <c r="AH91" i="1"/>
  <c r="AH84" i="1"/>
  <c r="AH96" i="1"/>
  <c r="K25" i="3" l="1"/>
  <c r="AH22" i="1"/>
  <c r="K40" i="3"/>
  <c r="K19" i="3"/>
  <c r="AH12" i="1"/>
  <c r="AH17" i="1"/>
  <c r="AH7" i="1"/>
  <c r="K14" i="3"/>
  <c r="K9" i="3"/>
  <c r="K161" i="3" l="1"/>
  <c r="AH131" i="1"/>
  <c r="E36" i="2"/>
  <c r="D36" i="2"/>
  <c r="C36" i="2"/>
  <c r="B36" i="2"/>
  <c r="O118" i="3" l="1"/>
  <c r="J118" i="3"/>
  <c r="I118" i="3"/>
  <c r="H118" i="3"/>
  <c r="O89" i="3"/>
  <c r="J89" i="3"/>
  <c r="I89" i="3"/>
  <c r="H89" i="3"/>
  <c r="O66" i="3"/>
  <c r="J66" i="3"/>
  <c r="I66" i="3"/>
  <c r="H66" i="3"/>
  <c r="O34" i="3"/>
  <c r="J34" i="3"/>
  <c r="I34" i="3"/>
  <c r="H34" i="3"/>
  <c r="O109" i="3"/>
  <c r="J109" i="3"/>
  <c r="I109" i="3"/>
  <c r="H109" i="3"/>
  <c r="G109" i="3"/>
  <c r="O85" i="3"/>
  <c r="J85" i="3"/>
  <c r="I85" i="3"/>
  <c r="H85" i="3"/>
  <c r="G85" i="3"/>
  <c r="O56" i="3"/>
  <c r="J56" i="3"/>
  <c r="I56" i="3"/>
  <c r="H56" i="3"/>
  <c r="G56" i="3"/>
  <c r="O25" i="3"/>
  <c r="J25" i="3"/>
  <c r="I25" i="3"/>
  <c r="H25" i="3"/>
  <c r="G25" i="3"/>
  <c r="O19" i="3"/>
  <c r="J19" i="3"/>
  <c r="I19" i="3"/>
  <c r="H19" i="3"/>
  <c r="O159" i="3"/>
  <c r="J159" i="3"/>
  <c r="I159" i="3"/>
  <c r="H159" i="3"/>
  <c r="G159" i="3"/>
  <c r="O149" i="3"/>
  <c r="J149" i="3"/>
  <c r="I149" i="3"/>
  <c r="H149" i="3"/>
  <c r="O145" i="3"/>
  <c r="J145" i="3"/>
  <c r="I145" i="3"/>
  <c r="H145" i="3"/>
  <c r="G145" i="3"/>
  <c r="O139" i="3"/>
  <c r="J139" i="3"/>
  <c r="I139" i="3"/>
  <c r="H139" i="3"/>
  <c r="G139" i="3"/>
  <c r="O134" i="3"/>
  <c r="J134" i="3"/>
  <c r="I134" i="3"/>
  <c r="H134" i="3"/>
  <c r="G134" i="3"/>
  <c r="O127" i="3"/>
  <c r="J127" i="3"/>
  <c r="I127" i="3"/>
  <c r="H127" i="3"/>
  <c r="G127" i="3"/>
  <c r="O103" i="3"/>
  <c r="J103" i="3"/>
  <c r="I103" i="3"/>
  <c r="H103" i="3"/>
  <c r="G103" i="3"/>
  <c r="O97" i="3"/>
  <c r="J97" i="3"/>
  <c r="I97" i="3"/>
  <c r="H97" i="3"/>
  <c r="G97" i="3"/>
  <c r="O79" i="3"/>
  <c r="J79" i="3"/>
  <c r="I79" i="3"/>
  <c r="H79" i="3"/>
  <c r="G79" i="3"/>
  <c r="O73" i="3"/>
  <c r="J73" i="3"/>
  <c r="I73" i="3"/>
  <c r="H73" i="3"/>
  <c r="G73" i="3"/>
  <c r="O45" i="3"/>
  <c r="J45" i="3"/>
  <c r="I45" i="3"/>
  <c r="H45" i="3"/>
  <c r="G45" i="3"/>
  <c r="O40" i="3"/>
  <c r="J40" i="3"/>
  <c r="I40" i="3"/>
  <c r="H40" i="3"/>
  <c r="G40" i="3"/>
  <c r="O50" i="3"/>
  <c r="J50" i="3"/>
  <c r="I50" i="3"/>
  <c r="H50" i="3"/>
  <c r="O14" i="3"/>
  <c r="J14" i="3"/>
  <c r="I14" i="3"/>
  <c r="H14" i="3"/>
  <c r="G14" i="3"/>
  <c r="O9" i="3"/>
  <c r="J9" i="3"/>
  <c r="I9" i="3"/>
  <c r="H9" i="3"/>
  <c r="G9" i="3"/>
  <c r="E45" i="2"/>
  <c r="D45" i="2"/>
  <c r="C45" i="2"/>
  <c r="E10" i="2"/>
  <c r="D10" i="2"/>
  <c r="C10" i="2"/>
  <c r="B10" i="2"/>
  <c r="I161" i="3" l="1"/>
  <c r="G161" i="3"/>
  <c r="O161" i="3"/>
  <c r="J161" i="3"/>
  <c r="H161" i="3"/>
  <c r="C18" i="2"/>
  <c r="D18" i="2"/>
  <c r="E18" i="2"/>
  <c r="M10" i="2"/>
  <c r="K10" i="2"/>
  <c r="L10" i="2"/>
  <c r="J10" i="2"/>
  <c r="K27" i="2"/>
  <c r="L27" i="2"/>
  <c r="M27" i="2"/>
  <c r="J27" i="2"/>
  <c r="C27" i="2"/>
  <c r="D27" i="2"/>
  <c r="E27" i="2"/>
  <c r="B27" i="2"/>
  <c r="M45" i="2"/>
  <c r="L45" i="2"/>
  <c r="K45" i="2"/>
  <c r="M18" i="2"/>
  <c r="L18" i="2"/>
  <c r="K18" i="2"/>
  <c r="M36" i="2"/>
  <c r="L36" i="2"/>
  <c r="K36" i="2"/>
  <c r="J36" i="2"/>
  <c r="AL96" i="1"/>
  <c r="AL84" i="1"/>
  <c r="AL91" i="1"/>
  <c r="AE96" i="1" l="1"/>
  <c r="AF96" i="1"/>
  <c r="AG96" i="1"/>
  <c r="AD96" i="1"/>
  <c r="AG27" i="1"/>
  <c r="AG22" i="1"/>
  <c r="AG17" i="1"/>
  <c r="AG12" i="1"/>
  <c r="AG7" i="1"/>
  <c r="AE129" i="1"/>
  <c r="AF129" i="1"/>
  <c r="AG129" i="1"/>
  <c r="AD129" i="1"/>
  <c r="AG107" i="1"/>
  <c r="AE56" i="1"/>
  <c r="AD56" i="1"/>
  <c r="AE50" i="1"/>
  <c r="AD50" i="1"/>
  <c r="AG56" i="1"/>
  <c r="AF56" i="1"/>
  <c r="AG50" i="1"/>
  <c r="AF50" i="1"/>
  <c r="AG102" i="1"/>
  <c r="AG91" i="1"/>
  <c r="AG84" i="1"/>
  <c r="AG44" i="1"/>
  <c r="AG39" i="1"/>
  <c r="AF107" i="1"/>
  <c r="AL56" i="1" l="1"/>
  <c r="AL22" i="1"/>
  <c r="AL50" i="1"/>
  <c r="AL7" i="1"/>
  <c r="AL129" i="1"/>
  <c r="AL27" i="1"/>
  <c r="AL107" i="1"/>
  <c r="AL102" i="1"/>
  <c r="AL44" i="1"/>
  <c r="AL39" i="1"/>
  <c r="AL17" i="1"/>
  <c r="AL12" i="1"/>
  <c r="AG131" i="1"/>
  <c r="AD10" i="1"/>
  <c r="AD21" i="1"/>
  <c r="AL131" i="1" l="1"/>
  <c r="AE107" i="1"/>
  <c r="AE102" i="1"/>
  <c r="AF102" i="1"/>
  <c r="AD102" i="1"/>
  <c r="AF91" i="1"/>
  <c r="AE91" i="1"/>
  <c r="AD91" i="1"/>
  <c r="AF84" i="1"/>
  <c r="AE84" i="1"/>
  <c r="AD84" i="1"/>
  <c r="AD44" i="1"/>
  <c r="AE44" i="1"/>
  <c r="AF44" i="1"/>
  <c r="AF39" i="1"/>
  <c r="AE39" i="1"/>
  <c r="AD39" i="1"/>
  <c r="AF27" i="1"/>
  <c r="AE27" i="1"/>
  <c r="AD27" i="1"/>
  <c r="AF22" i="1"/>
  <c r="AE22" i="1"/>
  <c r="AD22" i="1"/>
  <c r="AE17" i="1"/>
  <c r="AF17" i="1"/>
  <c r="AE12" i="1"/>
  <c r="AF12" i="1"/>
  <c r="AD12" i="1"/>
  <c r="AE7" i="1"/>
  <c r="AF7" i="1"/>
  <c r="AD7" i="1"/>
  <c r="AD131" i="1" l="1"/>
  <c r="AF131" i="1"/>
  <c r="AE131" i="1"/>
</calcChain>
</file>

<file path=xl/sharedStrings.xml><?xml version="1.0" encoding="utf-8"?>
<sst xmlns="http://schemas.openxmlformats.org/spreadsheetml/2006/main" count="1420" uniqueCount="422">
  <si>
    <t>Itinerari d'optativitat</t>
  </si>
  <si>
    <t>Assignatura</t>
  </si>
  <si>
    <t>Titulació</t>
  </si>
  <si>
    <t>Matricula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</si>
  <si>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</si>
  <si>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</si>
  <si>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</si>
  <si>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</si>
  <si>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</si>
  <si>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</si>
  <si>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</si>
  <si>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</si>
  <si>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</si>
  <si>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</si>
  <si>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</si>
  <si>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</si>
  <si>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</si>
  <si>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</si>
  <si>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</si>
  <si>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</si>
  <si>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</si>
  <si>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</si>
  <si>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</si>
  <si>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</si>
  <si>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</si>
  <si>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</si>
  <si>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</si>
  <si>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</si>
  <si>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</si>
  <si>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</si>
  <si>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</si>
  <si>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</si>
  <si>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</si>
  <si>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</si>
  <si>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</si>
  <si>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</si>
  <si>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</si>
  <si>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 xml:space="preserve">Selecció de materials en el disseny industrial </t>
  </si>
  <si>
    <t>E</t>
  </si>
  <si>
    <t>K</t>
  </si>
  <si>
    <t>I</t>
  </si>
  <si>
    <t>SIFE</t>
  </si>
  <si>
    <t>LUMI</t>
  </si>
  <si>
    <t>GSEP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</si>
  <si>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</si>
  <si>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</si>
  <si>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</si>
  <si>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</si>
  <si>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</si>
  <si>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</si>
  <si>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</si>
  <si>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</si>
  <si>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</si>
  <si>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</si>
  <si>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</si>
  <si>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</si>
  <si>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</si>
  <si>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</si>
  <si>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</si>
  <si>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</si>
  <si>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</si>
  <si>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</si>
  <si>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</si>
  <si>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</si>
  <si>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</si>
  <si>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</si>
  <si>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</si>
  <si>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</si>
  <si>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</si>
  <si>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</si>
  <si>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</si>
  <si>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</si>
  <si>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</si>
  <si>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</si>
  <si>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</si>
  <si>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</si>
  <si>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</si>
  <si>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</si>
  <si>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</si>
  <si>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</si>
  <si>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</si>
  <si>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</si>
  <si>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</si>
  <si>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</si>
  <si>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</si>
  <si>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</si>
  <si>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</si>
  <si>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</si>
  <si>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</si>
  <si>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</si>
  <si>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</si>
  <si>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</si>
  <si>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</si>
  <si>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</si>
  <si>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</si>
  <si>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</si>
  <si>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</si>
  <si>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Mati</t>
  </si>
  <si>
    <t>Tarda</t>
  </si>
  <si>
    <t>x</t>
  </si>
  <si>
    <t>-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</si>
  <si>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</si>
  <si>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</si>
  <si>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</si>
  <si>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</si>
  <si>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</si>
  <si>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</si>
  <si>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</si>
  <si>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</si>
  <si>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</si>
  <si>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</si>
  <si>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</si>
  <si>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</si>
  <si>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</si>
  <si>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</si>
  <si>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</si>
  <si>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</si>
  <si>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</si>
  <si>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</si>
  <si>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</si>
  <si>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</si>
  <si>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</si>
  <si>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</si>
  <si>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</si>
  <si>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</si>
  <si>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>assignatura que passa d'optativa a abligatòria en 2018/19</t>
  </si>
  <si>
    <t>assignatura que passa d'obligatòria a optativa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</si>
  <si>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</si>
  <si>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</si>
  <si>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</si>
  <si>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</si>
  <si>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</si>
  <si>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</si>
  <si>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Gestió d'empreses TIC (Q2)</t>
  </si>
  <si>
    <t>Automatitzacio i Digitalitazció Industial</t>
  </si>
  <si>
    <t>gp</t>
  </si>
  <si>
    <t>Mobilitat i testing (Q2) (futur)</t>
  </si>
  <si>
    <t>Tecnologies sense fils per a Smart Cities (Q2) (futur)</t>
  </si>
  <si>
    <t>Dept</t>
  </si>
  <si>
    <t>(no)</t>
  </si>
  <si>
    <t>Sistemes fotovoltaics i eòlics, oferta per  E, M, K, D</t>
  </si>
  <si>
    <t>Luminotècnia, oferta per  E, M, K, D</t>
  </si>
  <si>
    <t>Xarxes sense fils: tecnologies i aplicacions (Q2)</t>
  </si>
  <si>
    <t>Q1 
Mati</t>
  </si>
  <si>
    <t>Q1
Tarda</t>
  </si>
  <si>
    <t>Q2 
Matí</t>
  </si>
  <si>
    <t>Q2 
Tarda</t>
  </si>
  <si>
    <t>Processament i explotació de dades textuals (Q2)</t>
  </si>
  <si>
    <t>assignatura optativa que s'ofereix també a altres titulacions</t>
  </si>
  <si>
    <t>Vehicles elèctrics i híbrids, oferta per E, M, K</t>
  </si>
  <si>
    <t>S/Mob</t>
  </si>
  <si>
    <t>Mob</t>
  </si>
  <si>
    <t>S</t>
  </si>
  <si>
    <t>FIPI-D</t>
  </si>
  <si>
    <t>FIPI-M</t>
  </si>
  <si>
    <t>DMAO-D</t>
  </si>
  <si>
    <t>DMAO-M</t>
  </si>
  <si>
    <t>DIEL-D</t>
  </si>
  <si>
    <t>APEL-D</t>
  </si>
  <si>
    <t>DIEL-M</t>
  </si>
  <si>
    <t>APEL-M</t>
  </si>
  <si>
    <t>TEEE-D</t>
  </si>
  <si>
    <t>TCAP-D</t>
  </si>
  <si>
    <t>HADP-D</t>
  </si>
  <si>
    <t>PRTL-D</t>
  </si>
  <si>
    <t>DISSENY</t>
  </si>
  <si>
    <t>MECÀNICA</t>
  </si>
  <si>
    <t>ELECTRICA</t>
  </si>
  <si>
    <t>TEEE-E</t>
  </si>
  <si>
    <t>TCAP-E</t>
  </si>
  <si>
    <t>HADP-E</t>
  </si>
  <si>
    <t>PRTL-E</t>
  </si>
  <si>
    <t>PRTL-M</t>
  </si>
  <si>
    <t>HADP-M</t>
  </si>
  <si>
    <t>TCAP-M</t>
  </si>
  <si>
    <t>TEEE-M</t>
  </si>
  <si>
    <t>ELECTRONICA IND AUTOMATICA</t>
  </si>
  <si>
    <t>INFORMATICA</t>
  </si>
  <si>
    <t>TCAP-I</t>
  </si>
  <si>
    <t>TEEE-I</t>
  </si>
  <si>
    <t>HADP-I</t>
  </si>
  <si>
    <t>PRTL-I</t>
  </si>
  <si>
    <t>SOAP-D</t>
  </si>
  <si>
    <t>ACAP-D</t>
  </si>
  <si>
    <t>MUESAEI</t>
  </si>
  <si>
    <t>SOAP-I</t>
  </si>
  <si>
    <t>ACAP-I</t>
  </si>
  <si>
    <t>SOAP-E</t>
  </si>
  <si>
    <t>ACAP-E</t>
  </si>
  <si>
    <t>TEEE-K</t>
  </si>
  <si>
    <t>TCAP-K</t>
  </si>
  <si>
    <t>HADP-K</t>
  </si>
  <si>
    <t>PRTL-K</t>
  </si>
  <si>
    <t>SOAP-K</t>
  </si>
  <si>
    <t>ACAP-K</t>
  </si>
  <si>
    <t>Master</t>
  </si>
  <si>
    <t>Graus</t>
  </si>
  <si>
    <t>01 a 04</t>
  </si>
  <si>
    <t>05 a 09</t>
  </si>
  <si>
    <t>20 a 29</t>
  </si>
  <si>
    <t>30 o més</t>
  </si>
  <si>
    <t>10</t>
  </si>
  <si>
    <t>Disseny i prototip de motllos i matrius, oferta per  M, D</t>
  </si>
  <si>
    <t>707,710,744</t>
  </si>
  <si>
    <r>
      <rPr>
        <sz val="11"/>
        <color theme="1"/>
        <rFont val="Calibri"/>
        <family val="2"/>
        <scheme val="minor"/>
      </rPr>
      <t>Disseny de màquines i dispositius elèctrics,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cambiar contingut i nom per: </t>
    </r>
    <r>
      <rPr>
        <b/>
        <sz val="11"/>
        <color rgb="FF006600"/>
        <rFont val="Calibri"/>
        <family val="2"/>
        <scheme val="minor"/>
      </rPr>
      <t>APME, 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</si>
  <si>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t>DPMM-D</t>
  </si>
  <si>
    <t>DPMM-M</t>
  </si>
  <si>
    <t>TMIN</t>
  </si>
  <si>
    <t>Tècniques de manteniment industrial, oferta per  E, M, K, D</t>
  </si>
  <si>
    <t>APME</t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</si>
  <si>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</si>
  <si>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 (des de 2018/19)</t>
    </r>
  </si>
  <si>
    <r>
      <t xml:space="preserve">Disseny de màquines i dispositius elèctrics, (fins 2017/18) </t>
    </r>
    <r>
      <rPr>
        <b/>
        <sz val="11"/>
        <color rgb="FF006600"/>
        <rFont val="Calibri"/>
        <family val="2"/>
        <scheme val="minor"/>
      </rPr>
      <t/>
    </r>
  </si>
  <si>
    <t>Fiabilitat i integritat dels productes industrials, oferta per M, D</t>
  </si>
  <si>
    <t>Disseny de màquines assistit per ordinador, oferta per M, D</t>
  </si>
  <si>
    <t>Disseny electrònic, , oferta per M, D</t>
  </si>
  <si>
    <t>Aplicacions electròniques, , oferta per M, D</t>
  </si>
  <si>
    <t>Disseny electrònic, oferta per M, D</t>
  </si>
  <si>
    <t xml:space="preserve">Aplicacions electròniques, oferta per M, D </t>
  </si>
  <si>
    <t>Sostenibilitat aplicada (Q2), tots els graus</t>
  </si>
  <si>
    <t>Pràctica en Tercera Llengua (Q2), tots els graus</t>
  </si>
  <si>
    <t>Habilitats acadèmiques pel desenvolupament d'un pr (Q2), tots els graus</t>
  </si>
  <si>
    <t>Tècniques de comunicació acadèmiques i professionals, tots els graus</t>
  </si>
  <si>
    <t>Tècniques d'escriptura per l'enginyeria, tots els graus</t>
  </si>
  <si>
    <t>Accessibilitat aplicada (Q2), tots els graus</t>
  </si>
  <si>
    <t>2018/19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</si>
  <si>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Tècniques de mant.industrial, oferta per  E, M, K, D (des de 2018/19)</t>
    </r>
  </si>
  <si>
    <t>TMDM / 
TMIN</t>
  </si>
  <si>
    <t>Vehicles elèctrics i híbrids, oferta per E, M, K, D</t>
  </si>
  <si>
    <t>TMIN / TMDM</t>
  </si>
  <si>
    <t>DMDE / APME</t>
  </si>
  <si>
    <t>assignatura optativa nova a partir de 2018/19 (excepte les: -no - futur)</t>
  </si>
  <si>
    <t>Disseny + Mecànica</t>
  </si>
  <si>
    <t>Disseny</t>
  </si>
  <si>
    <t>Mecànica</t>
  </si>
  <si>
    <t>Previssió 2019/20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</si>
  <si>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v6.0 (q1/</t>
    </r>
    <r>
      <rPr>
        <b/>
        <sz val="14"/>
        <color rgb="FFC00000"/>
        <rFont val="Calibri"/>
        <family val="2"/>
        <scheme val="minor"/>
      </rPr>
      <t>q2</t>
    </r>
    <r>
      <rPr>
        <b/>
        <sz val="14"/>
        <color rgb="FF006600"/>
        <rFont val="Calibri"/>
        <family val="2"/>
        <scheme val="minor"/>
      </rPr>
      <t>)</t>
    </r>
  </si>
  <si>
    <t>assignatura optativa que es continua oferint en 2019/20</t>
  </si>
  <si>
    <t>assignatura optativa que es va deixar d'oferir en 2018/19</t>
  </si>
  <si>
    <t>LINIES D'OPTATIVITAT</t>
  </si>
  <si>
    <t>Electricitat</t>
  </si>
  <si>
    <t>Informàtica</t>
  </si>
  <si>
    <t>Electrònica Industrial i Automàtica</t>
  </si>
  <si>
    <t>2019/20</t>
  </si>
  <si>
    <t>(q2)</t>
  </si>
  <si>
    <t>Itineraris transversals</t>
  </si>
  <si>
    <t>Optatives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</si>
  <si>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v7.0</t>
    </r>
  </si>
  <si>
    <t>**</t>
  </si>
  <si>
    <t>INTE</t>
  </si>
  <si>
    <t>M=0  E=0  K=1    I=43  Mob=0</t>
  </si>
  <si>
    <t>M=0  E=0  K=19  I=2   Mob=0</t>
  </si>
  <si>
    <t>M=3  E=0  K=1    I=12  Mob=2</t>
  </si>
  <si>
    <t>Titul. on s'ofereix</t>
  </si>
  <si>
    <r>
      <t xml:space="preserve">Nova proposta / </t>
    </r>
    <r>
      <rPr>
        <sz val="12"/>
        <rFont val="Calibri"/>
        <family val="2"/>
        <scheme val="minor"/>
      </rPr>
      <t>= mateniment</t>
    </r>
  </si>
  <si>
    <t>PADs</t>
  </si>
  <si>
    <t>PADs
Nous</t>
  </si>
  <si>
    <r>
      <t xml:space="preserve">SEMA </t>
    </r>
    <r>
      <rPr>
        <sz val="11"/>
        <color rgb="FFC00000"/>
        <rFont val="Calibri"/>
        <family val="2"/>
        <scheme val="minor"/>
      </rPr>
      <t>-&gt; MATD</t>
    </r>
  </si>
  <si>
    <r>
      <t xml:space="preserve">FIPI </t>
    </r>
    <r>
      <rPr>
        <sz val="11"/>
        <color rgb="FFC00000"/>
        <rFont val="Calibri"/>
        <family val="2"/>
        <scheme val="minor"/>
      </rPr>
      <t>-&gt; EFFI</t>
    </r>
  </si>
  <si>
    <t>DM</t>
  </si>
  <si>
    <r>
      <t xml:space="preserve">DPMM </t>
    </r>
    <r>
      <rPr>
        <sz val="11"/>
        <color rgb="FFC00000"/>
        <rFont val="Calibri"/>
        <family val="2"/>
        <scheme val="minor"/>
      </rPr>
      <t>-&gt; DPMO</t>
    </r>
  </si>
  <si>
    <t xml:space="preserve">= Interacció persona-sistema </t>
  </si>
  <si>
    <t xml:space="preserve">= Disseny inclusiu i disseny centrat en l'usuari </t>
  </si>
  <si>
    <t xml:space="preserve">= Enginyeria de la usabilitat i l'accessibilitat </t>
  </si>
  <si>
    <t>Materials per al Disseny</t>
  </si>
  <si>
    <t>Enginyeria Forense i Fiabilitat Industrial</t>
  </si>
  <si>
    <t>Disseny i prototipatge de motlles (M, D)</t>
  </si>
  <si>
    <t>= Disseny de màquines assistit per ord. (Mecatronica?)</t>
  </si>
  <si>
    <t xml:space="preserve">= Disseny electrònic </t>
  </si>
  <si>
    <t xml:space="preserve">= Aplicacions electròniques </t>
  </si>
  <si>
    <r>
      <t xml:space="preserve">TSAI </t>
    </r>
    <r>
      <rPr>
        <sz val="11"/>
        <color rgb="FFC00000"/>
        <rFont val="Calibri"/>
        <family val="2"/>
        <scheme val="minor"/>
      </rPr>
      <t>-&gt; ENSU</t>
    </r>
  </si>
  <si>
    <t xml:space="preserve">Enginyeria de superficies </t>
  </si>
  <si>
    <r>
      <t xml:space="preserve">MPAF </t>
    </r>
    <r>
      <rPr>
        <sz val="11"/>
        <color rgb="FFC00000"/>
        <rFont val="Calibri"/>
        <family val="2"/>
        <scheme val="minor"/>
      </rPr>
      <t>-&gt; MA3D</t>
    </r>
  </si>
  <si>
    <t>Manufactura avançada 3D</t>
  </si>
  <si>
    <t>M2</t>
  </si>
  <si>
    <r>
      <t xml:space="preserve">Càlcul de màquines </t>
    </r>
    <r>
      <rPr>
        <sz val="11"/>
        <color rgb="FF0000FF"/>
        <rFont val="Calibri"/>
        <family val="2"/>
        <scheme val="minor"/>
      </rPr>
      <t>-&gt; Calcul, Disseny i Fabricació de Maquines</t>
    </r>
  </si>
  <si>
    <t>TESA  -&gt; M3</t>
  </si>
  <si>
    <t xml:space="preserve">= Màquines tèrmiques i hidràuliques </t>
  </si>
  <si>
    <t>= Disseny de màquines assistit per ordinador</t>
  </si>
  <si>
    <t>TMAO</t>
  </si>
  <si>
    <t>Teoria de maquines assistida per ordinador</t>
  </si>
  <si>
    <t>OPCM</t>
  </si>
  <si>
    <t>Operació i Programació de Centres de Mecanitzat</t>
  </si>
  <si>
    <t>M3</t>
  </si>
  <si>
    <t>Calcul d'estructures i instal·lacions industrials</t>
  </si>
  <si>
    <t xml:space="preserve">= Tècniques experimentals i de simulació d'anàlisi de tensions </t>
  </si>
  <si>
    <t>CEAO</t>
  </si>
  <si>
    <t>Calcul d'estructures assistit per ordinador</t>
  </si>
  <si>
    <t>INST (LUMI)?</t>
  </si>
  <si>
    <t>M E?</t>
  </si>
  <si>
    <t>(709, 729)</t>
  </si>
  <si>
    <t>(Inst. electriques LUMI, d'aire, calef, gas, efic. energ.)?</t>
  </si>
  <si>
    <t>M1</t>
  </si>
  <si>
    <t>D1</t>
  </si>
  <si>
    <t>D2</t>
  </si>
  <si>
    <t>DM4</t>
  </si>
  <si>
    <t>E1-&gt; E1'</t>
  </si>
  <si>
    <t>E2-&gt; E2'</t>
  </si>
  <si>
    <t>K1-&gt;K1'</t>
  </si>
  <si>
    <t>K2-&gt;K2'</t>
  </si>
  <si>
    <t>MI</t>
  </si>
  <si>
    <t>IM</t>
  </si>
  <si>
    <t>EK2'</t>
  </si>
  <si>
    <t>Energies renovables</t>
  </si>
  <si>
    <t>ENRE +</t>
  </si>
  <si>
    <t>EKMD</t>
  </si>
  <si>
    <t>710 +</t>
  </si>
  <si>
    <t xml:space="preserve">= Energies renovables + </t>
  </si>
  <si>
    <t>= Sistemes fotovoltaics i eòlics</t>
  </si>
  <si>
    <t>Sistemes fotovoltaics i eòlics</t>
  </si>
  <si>
    <t>APEP</t>
  </si>
  <si>
    <t>Aplicacions de la electrònica de potència</t>
  </si>
  <si>
    <t>GSEP ?</t>
  </si>
  <si>
    <t xml:space="preserve">= ? Gestió de sistemes elèctrics de potència i estalvi d'energia elèctrica </t>
  </si>
  <si>
    <t>EK3'</t>
  </si>
  <si>
    <t>Vehicles Elèctrics</t>
  </si>
  <si>
    <t>Vehicles elèctrics i híbrids</t>
  </si>
  <si>
    <t>APME ?</t>
  </si>
  <si>
    <t xml:space="preserve"> =? Aplicacions dels Motors Elèctrics</t>
  </si>
  <si>
    <t>TMIN ?</t>
  </si>
  <si>
    <t>709+710</t>
  </si>
  <si>
    <r>
      <rPr>
        <sz val="9"/>
        <color rgb="FF0000FF"/>
        <rFont val="Calibri"/>
        <family val="2"/>
        <scheme val="minor"/>
      </rPr>
      <t xml:space="preserve"> </t>
    </r>
    <r>
      <rPr>
        <sz val="11"/>
        <color rgb="FF0000FF"/>
        <rFont val="Calibri"/>
        <family val="2"/>
        <scheme val="minor"/>
      </rPr>
      <t>=?? (Sistemes de gestió de Bateries)</t>
    </r>
  </si>
  <si>
    <t xml:space="preserve">AUIN </t>
  </si>
  <si>
    <t>= Automatització Industrial (OB-K)</t>
  </si>
  <si>
    <t>Automatització Industrial</t>
  </si>
  <si>
    <t>(M)</t>
  </si>
  <si>
    <t>= Internet (OB-I)</t>
  </si>
  <si>
    <t>Internet</t>
  </si>
  <si>
    <t>= Programació multiplataforma i distribuïda  (I)</t>
  </si>
  <si>
    <r>
      <t xml:space="preserve">Matricula fins 2019/20 - Itineraris i assignatures optatives a cada titulació  - </t>
    </r>
    <r>
      <rPr>
        <b/>
        <sz val="14"/>
        <color rgb="FF006600"/>
        <rFont val="Calibri"/>
        <family val="2"/>
        <scheme val="minor"/>
      </rPr>
      <t>v8.0 (q1/</t>
    </r>
    <r>
      <rPr>
        <b/>
        <sz val="14"/>
        <color rgb="FFC00000"/>
        <rFont val="Calibri"/>
        <family val="2"/>
        <scheme val="minor"/>
      </rPr>
      <t>q2</t>
    </r>
    <r>
      <rPr>
        <b/>
        <sz val="14"/>
        <color rgb="FF006600"/>
        <rFont val="Calibri"/>
        <family val="2"/>
        <scheme val="minor"/>
      </rPr>
      <t>)  - PROPOSTES PER 2020/21 - Esborrany</t>
    </r>
  </si>
  <si>
    <t>TMIN, Tècn. de mant.industrial</t>
  </si>
  <si>
    <t>EMKD</t>
  </si>
  <si>
    <t>EMK</t>
  </si>
  <si>
    <t>K1'</t>
  </si>
  <si>
    <t xml:space="preserve">= Sistemes de producció integrats </t>
  </si>
  <si>
    <t xml:space="preserve">= Sistemes distribuïts industrials </t>
  </si>
  <si>
    <t xml:space="preserve">= Sistemes d'instrumentació </t>
  </si>
  <si>
    <t xml:space="preserve">= Recuperació de la informació </t>
  </si>
  <si>
    <t xml:space="preserve">= Mineria de dades </t>
  </si>
  <si>
    <t>= Processament i explotació de dades textuals (Q2)</t>
  </si>
  <si>
    <t xml:space="preserve">= Desenvolupament d'aplicacions mòbils </t>
  </si>
  <si>
    <t xml:space="preserve">= Programació multiplataforma i distribuïda </t>
  </si>
  <si>
    <t>= Xarxes sense fils: tecnologies i aplicacions (Q2)</t>
  </si>
  <si>
    <t>IMEK</t>
  </si>
  <si>
    <t>= Economia , ètica i societat</t>
  </si>
  <si>
    <t>= Gestió d'empreses TIC (Q2)</t>
  </si>
  <si>
    <t>--</t>
  </si>
  <si>
    <t xml:space="preserve"> = (Pràctiques externes)</t>
  </si>
  <si>
    <t>M E K D I</t>
  </si>
  <si>
    <t>= Tècniques d'escriptura per l'enginyeria</t>
  </si>
  <si>
    <t>= Tècniques de comunicació acadèmiques i professionals</t>
  </si>
  <si>
    <t>= Habilitats acadèmiques pel desenvolupament d'un pr (Q2)</t>
  </si>
  <si>
    <t>= Pràctica en Tercera Llengua (Q2)</t>
  </si>
  <si>
    <t xml:space="preserve">Transversals - 1: Internacionalització </t>
  </si>
  <si>
    <t>= Sostenibilitat aplicada (Q2)</t>
  </si>
  <si>
    <t>= Accessibilitat aplocada (Q2)</t>
  </si>
  <si>
    <t>TROS</t>
  </si>
  <si>
    <t>732, 707</t>
  </si>
  <si>
    <t>Taller de Robotica Social</t>
  </si>
  <si>
    <t>Transversals - 3</t>
  </si>
  <si>
    <t>AGIL</t>
  </si>
  <si>
    <t>Agil (Gestió àgil de projectes)</t>
  </si>
  <si>
    <t>PMEN</t>
  </si>
  <si>
    <t>Projecte multidisciplinar d'enginyeria</t>
  </si>
  <si>
    <t>EMOB</t>
  </si>
  <si>
    <t>M E K D</t>
  </si>
  <si>
    <t>709, 717</t>
  </si>
  <si>
    <t>Emobility</t>
  </si>
  <si>
    <t>EMOL</t>
  </si>
  <si>
    <t>Emobility-Lab</t>
  </si>
  <si>
    <t>Altres sense itinerari</t>
  </si>
  <si>
    <t>DISF</t>
  </si>
  <si>
    <t>749, 717</t>
  </si>
  <si>
    <t>Disseny del futur</t>
  </si>
  <si>
    <t>GEOM</t>
  </si>
  <si>
    <t>M E K</t>
  </si>
  <si>
    <t>Geometria per al disseny d'objectes</t>
  </si>
  <si>
    <t>PSEN</t>
  </si>
  <si>
    <t>Programació de sistemes encastats</t>
  </si>
  <si>
    <t>Seguretat informatica i biometria (=&gt; SEAX !)</t>
  </si>
  <si>
    <t>(ja eliminada)</t>
  </si>
  <si>
    <t>Suma PADs=</t>
  </si>
  <si>
    <t>EPS=</t>
  </si>
  <si>
    <t>PREX=</t>
  </si>
  <si>
    <t>Total PADs OPT =</t>
  </si>
  <si>
    <t>Encarrec 2019/20 Optatives + Prex = 954,3 =</t>
  </si>
  <si>
    <t>OPT PADs</t>
  </si>
  <si>
    <t>Transversals 1 - Inernacional</t>
  </si>
  <si>
    <t>Transversals 2 - Social</t>
  </si>
  <si>
    <t>Tranversals 3 - Equips</t>
  </si>
  <si>
    <t>Estalvi: SIFE (18)  + Opt muesaei? (4,5 x 5 = 22,5)</t>
  </si>
  <si>
    <t>Falten:</t>
  </si>
  <si>
    <t>Transversals -2:
Social</t>
  </si>
  <si>
    <t>Equips</t>
  </si>
  <si>
    <t>I1</t>
  </si>
  <si>
    <t>I2</t>
  </si>
  <si>
    <t>I3</t>
  </si>
  <si>
    <t>Totals=</t>
  </si>
  <si>
    <t>DPMM</t>
  </si>
  <si>
    <t>h/s gg</t>
  </si>
  <si>
    <t>h/s gp</t>
  </si>
  <si>
    <t>grup</t>
  </si>
  <si>
    <t>h/s-gg</t>
  </si>
  <si>
    <t>h/s-gp</t>
  </si>
  <si>
    <t>Proposta</t>
  </si>
  <si>
    <t>Pads</t>
  </si>
  <si>
    <t>Pads nous</t>
  </si>
  <si>
    <t>Tranversals=</t>
  </si>
  <si>
    <t>Espefifiques=</t>
  </si>
  <si>
    <t xml:space="preserve">Total= </t>
  </si>
  <si>
    <t>CMEL</t>
  </si>
  <si>
    <t>SGER</t>
  </si>
  <si>
    <t>R1</t>
  </si>
  <si>
    <t>R2</t>
  </si>
  <si>
    <t>Automatització i Digitalització Industrial</t>
  </si>
  <si>
    <t>Sistemes interactius</t>
  </si>
  <si>
    <t xml:space="preserve">Industria 4.0 </t>
  </si>
  <si>
    <t>Control i Automatització de Sistemes</t>
  </si>
  <si>
    <t>Control de Microxarxes</t>
  </si>
  <si>
    <t>Sistemes de control en temps real per a aplicacions ind.</t>
  </si>
  <si>
    <t>Sistemes Digitals Avançats (a eliminar)</t>
  </si>
  <si>
    <t xml:space="preserve">710, 707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</si>
</sst>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  <font>
      <sz val="11"/>
      <color rgb="FF0033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theme="1" tint="0.14999847407452621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Arial"/>
      <family val="2"/>
    </font>
    <font>
      <sz val="11"/>
      <color rgb="FFC00000"/>
      <name val="Arial"/>
      <family val="2"/>
    </font>
    <font>
      <sz val="11"/>
      <color rgb="FF6699FF"/>
      <name val="Arial"/>
      <family val="2"/>
    </font>
    <font>
      <sz val="11"/>
      <color rgb="FF0000FF"/>
      <name val="Arial"/>
      <family val="2"/>
    </font>
    <font>
      <sz val="11"/>
      <color rgb="FF0000FF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892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0" xfId="0" quotePrefix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top"/>
    </xf>
    <xf numFmtId="0" fontId="0" fillId="8" borderId="1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17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5" fillId="0" borderId="0" xfId="0" applyFont="1"/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center"/>
    </xf>
    <xf numFmtId="0" fontId="6" fillId="2" borderId="32" xfId="0" quotePrefix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2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" fillId="0" borderId="0" xfId="0" applyFont="1"/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/>
    <xf numFmtId="0" fontId="0" fillId="0" borderId="3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2" xfId="0" quotePrefix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12" xfId="0" applyFont="1" applyFill="1" applyBorder="1" applyAlignment="1">
      <alignment horizontal="center" vertical="center"/>
    </xf>
    <xf numFmtId="0" fontId="18" fillId="21" borderId="19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quotePrefix="1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18" fillId="21" borderId="8" xfId="0" applyFont="1" applyFill="1" applyBorder="1" applyAlignment="1">
      <alignment horizontal="center" vertical="center"/>
    </xf>
    <xf numFmtId="0" fontId="18" fillId="21" borderId="23" xfId="0" applyFont="1" applyFill="1" applyBorder="1" applyAlignment="1">
      <alignment horizontal="center" vertical="center"/>
    </xf>
    <xf numFmtId="0" fontId="18" fillId="21" borderId="9" xfId="0" applyFont="1" applyFill="1" applyBorder="1" applyAlignment="1">
      <alignment horizontal="center" vertical="center"/>
    </xf>
    <xf numFmtId="0" fontId="18" fillId="21" borderId="5" xfId="0" applyFont="1" applyFill="1" applyBorder="1" applyAlignment="1">
      <alignment horizontal="center" vertical="center"/>
    </xf>
    <xf numFmtId="0" fontId="18" fillId="21" borderId="12" xfId="0" quotePrefix="1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24" xfId="0" applyFont="1" applyFill="1" applyBorder="1" applyAlignment="1">
      <alignment horizontal="center" vertical="center"/>
    </xf>
    <xf numFmtId="0" fontId="18" fillId="21" borderId="25" xfId="0" quotePrefix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10" xfId="0" quotePrefix="1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1" borderId="19" xfId="0" quotePrefix="1" applyFont="1" applyFill="1" applyBorder="1" applyAlignment="1">
      <alignment horizontal="center" vertical="center"/>
    </xf>
    <xf numFmtId="0" fontId="11" fillId="21" borderId="9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6" fillId="22" borderId="10" xfId="0" quotePrefix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5" fillId="14" borderId="15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0" fontId="0" fillId="14" borderId="6" xfId="0" applyFill="1" applyBorder="1"/>
    <xf numFmtId="0" fontId="0" fillId="14" borderId="36" xfId="0" applyFill="1" applyBorder="1"/>
    <xf numFmtId="0" fontId="4" fillId="14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top"/>
    </xf>
    <xf numFmtId="0" fontId="8" fillId="0" borderId="5" xfId="0" quotePrefix="1" applyFont="1" applyBorder="1" applyAlignment="1">
      <alignment horizontal="left"/>
    </xf>
    <xf numFmtId="0" fontId="0" fillId="6" borderId="0" xfId="0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11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0" fillId="6" borderId="1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6" borderId="39" xfId="0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8" fillId="21" borderId="38" xfId="0" applyFont="1" applyFill="1" applyBorder="1" applyAlignment="1">
      <alignment horizontal="center" vertical="center"/>
    </xf>
    <xf numFmtId="0" fontId="18" fillId="21" borderId="3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23" xfId="0" quotePrefix="1" applyFont="1" applyFill="1" applyBorder="1" applyAlignment="1">
      <alignment horizontal="center" vertical="center"/>
    </xf>
    <xf numFmtId="0" fontId="18" fillId="2" borderId="44" xfId="0" quotePrefix="1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44" xfId="0" quotePrefix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1" borderId="39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21" borderId="42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7" fillId="21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6" borderId="38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2" xfId="0" quotePrefix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6" fillId="22" borderId="12" xfId="0" quotePrefix="1" applyFont="1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39" xfId="0" quotePrefix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1" borderId="12" xfId="0" applyFont="1" applyFill="1" applyBorder="1" applyAlignment="1">
      <alignment horizontal="center" vertical="center"/>
    </xf>
    <xf numFmtId="0" fontId="6" fillId="2" borderId="39" xfId="0" quotePrefix="1" applyFont="1" applyFill="1" applyBorder="1" applyAlignment="1">
      <alignment horizontal="center" vertical="center"/>
    </xf>
    <xf numFmtId="0" fontId="6" fillId="21" borderId="42" xfId="0" quotePrefix="1" applyFont="1" applyFill="1" applyBorder="1" applyAlignment="1">
      <alignment horizontal="center" vertical="center"/>
    </xf>
    <xf numFmtId="0" fontId="6" fillId="2" borderId="38" xfId="0" quotePrefix="1" applyFont="1" applyFill="1" applyBorder="1" applyAlignment="1">
      <alignment horizontal="center" vertical="center"/>
    </xf>
    <xf numFmtId="0" fontId="6" fillId="6" borderId="12" xfId="0" quotePrefix="1" applyFont="1" applyFill="1" applyBorder="1" applyAlignment="1">
      <alignment horizontal="center" vertical="center"/>
    </xf>
    <xf numFmtId="0" fontId="6" fillId="2" borderId="25" xfId="0" quotePrefix="1" applyFont="1" applyFill="1" applyBorder="1" applyAlignment="1">
      <alignment horizontal="center" vertical="center"/>
    </xf>
    <xf numFmtId="0" fontId="6" fillId="21" borderId="39" xfId="0" quotePrefix="1" applyFont="1" applyFill="1" applyBorder="1" applyAlignment="1">
      <alignment horizontal="center" vertical="center"/>
    </xf>
    <xf numFmtId="0" fontId="6" fillId="21" borderId="38" xfId="0" quotePrefix="1" applyFont="1" applyFill="1" applyBorder="1" applyAlignment="1">
      <alignment horizontal="center" vertical="center"/>
    </xf>
    <xf numFmtId="0" fontId="6" fillId="21" borderId="12" xfId="0" quotePrefix="1" applyFont="1" applyFill="1" applyBorder="1" applyAlignment="1">
      <alignment horizontal="center" vertical="center"/>
    </xf>
    <xf numFmtId="0" fontId="6" fillId="21" borderId="25" xfId="0" quotePrefix="1" applyFont="1" applyFill="1" applyBorder="1" applyAlignment="1">
      <alignment horizontal="center" vertical="center"/>
    </xf>
    <xf numFmtId="0" fontId="6" fillId="21" borderId="41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46" xfId="0" applyBorder="1"/>
    <xf numFmtId="0" fontId="0" fillId="0" borderId="47" xfId="0" applyBorder="1"/>
    <xf numFmtId="0" fontId="5" fillId="0" borderId="47" xfId="0" applyFont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/>
    <xf numFmtId="0" fontId="5" fillId="0" borderId="46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4" fillId="17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0" fillId="6" borderId="42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39" xfId="0" quotePrefix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6" borderId="54" xfId="0" quotePrefix="1" applyFont="1" applyFill="1" applyBorder="1" applyAlignment="1">
      <alignment horizontal="center" vertical="center"/>
    </xf>
    <xf numFmtId="0" fontId="6" fillId="6" borderId="55" xfId="0" quotePrefix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/>
    <xf numFmtId="0" fontId="0" fillId="2" borderId="38" xfId="0" applyFill="1" applyBorder="1" applyAlignment="1">
      <alignment horizontal="center" vertical="center"/>
    </xf>
    <xf numFmtId="0" fontId="6" fillId="21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6" borderId="1" xfId="0" applyFont="1" applyFill="1" applyBorder="1" applyAlignment="1">
      <alignment horizontal="left" vertical="center"/>
    </xf>
    <xf numFmtId="0" fontId="0" fillId="13" borderId="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2" borderId="3" xfId="0" applyFont="1" applyFill="1" applyBorder="1" applyAlignment="1">
      <alignment wrapText="1"/>
    </xf>
    <xf numFmtId="0" fontId="25" fillId="2" borderId="3" xfId="0" applyFont="1" applyFill="1" applyBorder="1"/>
    <xf numFmtId="2" fontId="25" fillId="2" borderId="3" xfId="0" applyNumberFormat="1" applyFont="1" applyFill="1" applyBorder="1" applyAlignment="1">
      <alignment horizontal="center" vertical="center"/>
    </xf>
    <xf numFmtId="2" fontId="25" fillId="2" borderId="3" xfId="0" applyNumberFormat="1" applyFont="1" applyFill="1" applyBorder="1" applyAlignment="1">
      <alignment horizontal="center" vertical="center" wrapText="1"/>
    </xf>
    <xf numFmtId="0" fontId="0" fillId="0" borderId="5" xfId="0" quotePrefix="1" applyBorder="1" applyAlignment="1">
      <alignment horizontal="left" vertical="top"/>
    </xf>
    <xf numFmtId="2" fontId="3" fillId="0" borderId="5" xfId="0" quotePrefix="1" applyNumberFormat="1" applyFont="1" applyBorder="1" applyAlignment="1">
      <alignment horizontal="center" vertical="center"/>
    </xf>
    <xf numFmtId="2" fontId="0" fillId="0" borderId="5" xfId="0" quotePrefix="1" applyNumberForma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7" fillId="0" borderId="6" xfId="0" applyFont="1" applyFill="1" applyBorder="1" applyAlignment="1">
      <alignment horizontal="left" vertical="top"/>
    </xf>
    <xf numFmtId="0" fontId="27" fillId="0" borderId="6" xfId="0" quotePrefix="1" applyFont="1" applyFill="1" applyBorder="1" applyAlignment="1">
      <alignment horizontal="left" vertical="top"/>
    </xf>
    <xf numFmtId="2" fontId="27" fillId="0" borderId="6" xfId="0" applyNumberFormat="1" applyFont="1" applyFill="1" applyBorder="1" applyAlignment="1">
      <alignment horizontal="right" vertical="top"/>
    </xf>
    <xf numFmtId="2" fontId="27" fillId="0" borderId="6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7" fillId="0" borderId="0" xfId="0" quotePrefix="1" applyFont="1" applyFill="1" applyBorder="1" applyAlignment="1">
      <alignment horizontal="left" vertical="top"/>
    </xf>
    <xf numFmtId="2" fontId="27" fillId="0" borderId="0" xfId="0" applyNumberFormat="1" applyFont="1" applyFill="1" applyBorder="1" applyAlignment="1">
      <alignment horizontal="right" vertical="top"/>
    </xf>
    <xf numFmtId="2" fontId="27" fillId="0" borderId="0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7" fillId="0" borderId="5" xfId="0" quotePrefix="1" applyFont="1" applyBorder="1" applyAlignment="1">
      <alignment horizontal="left" vertical="top"/>
    </xf>
    <xf numFmtId="2" fontId="27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0" fillId="0" borderId="2" xfId="0" quotePrefix="1" applyBorder="1" applyAlignment="1">
      <alignment horizontal="left" vertical="top"/>
    </xf>
    <xf numFmtId="2" fontId="3" fillId="0" borderId="2" xfId="0" quotePrefix="1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3" xfId="0" applyBorder="1" applyAlignment="1">
      <alignment horizontal="left" vertical="top"/>
    </xf>
    <xf numFmtId="0" fontId="7" fillId="0" borderId="3" xfId="0" quotePrefix="1" applyFont="1" applyBorder="1" applyAlignment="1">
      <alignment horizontal="left" vertical="top"/>
    </xf>
    <xf numFmtId="2" fontId="3" fillId="17" borderId="3" xfId="0" quotePrefix="1" applyNumberFormat="1" applyFont="1" applyFill="1" applyBorder="1" applyAlignment="1">
      <alignment horizontal="center" vertical="center"/>
    </xf>
    <xf numFmtId="2" fontId="7" fillId="0" borderId="5" xfId="0" quotePrefix="1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/>
    </xf>
    <xf numFmtId="2" fontId="3" fillId="6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3" fillId="0" borderId="5" xfId="0" quotePrefix="1" applyFont="1" applyBorder="1" applyAlignment="1">
      <alignment horizontal="left" vertical="top"/>
    </xf>
    <xf numFmtId="0" fontId="3" fillId="25" borderId="2" xfId="0" applyFont="1" applyFill="1" applyBorder="1" applyAlignment="1">
      <alignment horizontal="left" vertical="top"/>
    </xf>
    <xf numFmtId="0" fontId="3" fillId="25" borderId="2" xfId="0" applyFont="1" applyFill="1" applyBorder="1" applyAlignment="1">
      <alignment horizontal="left" vertical="top" wrapText="1"/>
    </xf>
    <xf numFmtId="0" fontId="7" fillId="0" borderId="1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25" borderId="14" xfId="0" applyFont="1" applyFill="1" applyBorder="1" applyAlignment="1">
      <alignment horizontal="left" vertical="top"/>
    </xf>
    <xf numFmtId="0" fontId="7" fillId="25" borderId="14" xfId="0" applyFont="1" applyFill="1" applyBorder="1" applyAlignment="1">
      <alignment horizontal="left" vertical="top" wrapText="1"/>
    </xf>
    <xf numFmtId="0" fontId="7" fillId="25" borderId="3" xfId="0" applyFont="1" applyFill="1" applyBorder="1" applyAlignment="1">
      <alignment horizontal="left" vertical="top"/>
    </xf>
    <xf numFmtId="0" fontId="7" fillId="25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quotePrefix="1" applyBorder="1" applyAlignment="1">
      <alignment horizontal="left" vertical="top"/>
    </xf>
    <xf numFmtId="2" fontId="3" fillId="6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2" fontId="3" fillId="0" borderId="4" xfId="0" applyNumberFormat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left" vertical="top"/>
    </xf>
    <xf numFmtId="2" fontId="3" fillId="0" borderId="6" xfId="0" quotePrefix="1" applyNumberFormat="1" applyFont="1" applyBorder="1" applyAlignment="1">
      <alignment horizontal="center" vertical="center"/>
    </xf>
    <xf numFmtId="2" fontId="7" fillId="0" borderId="6" xfId="0" quotePrefix="1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left" vertical="top"/>
    </xf>
    <xf numFmtId="2" fontId="3" fillId="0" borderId="1" xfId="0" quotePrefix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8" fillId="0" borderId="1" xfId="0" quotePrefix="1" applyFont="1" applyBorder="1"/>
    <xf numFmtId="2" fontId="29" fillId="0" borderId="5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6" fillId="0" borderId="57" xfId="0" quotePrefix="1" applyFont="1" applyBorder="1" applyAlignment="1">
      <alignment horizontal="center" vertical="center"/>
    </xf>
    <xf numFmtId="0" fontId="0" fillId="17" borderId="0" xfId="0" applyFill="1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0" fillId="13" borderId="1" xfId="0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0" fillId="6" borderId="58" xfId="0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6" fillId="6" borderId="60" xfId="0" quotePrefix="1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/>
    </xf>
    <xf numFmtId="0" fontId="6" fillId="6" borderId="19" xfId="0" quotePrefix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6" fillId="6" borderId="1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6" fillId="6" borderId="25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0" fillId="0" borderId="5" xfId="0" quotePrefix="1" applyFont="1" applyBorder="1" applyAlignment="1">
      <alignment horizontal="left"/>
    </xf>
    <xf numFmtId="2" fontId="30" fillId="0" borderId="5" xfId="0" quotePrefix="1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left"/>
    </xf>
    <xf numFmtId="2" fontId="31" fillId="0" borderId="5" xfId="0" applyNumberFormat="1" applyFont="1" applyBorder="1" applyAlignment="1">
      <alignment horizontal="center" vertical="center"/>
    </xf>
    <xf numFmtId="2" fontId="31" fillId="0" borderId="5" xfId="0" quotePrefix="1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2" fontId="19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/>
    </xf>
    <xf numFmtId="2" fontId="29" fillId="27" borderId="5" xfId="0" quotePrefix="1" applyNumberFormat="1" applyFont="1" applyFill="1" applyBorder="1" applyAlignment="1">
      <alignment horizontal="center" vertical="center"/>
    </xf>
    <xf numFmtId="2" fontId="29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/>
    <xf numFmtId="0" fontId="33" fillId="0" borderId="61" xfId="0" applyFont="1" applyBorder="1" applyAlignment="1">
      <alignment horizontal="right"/>
    </xf>
    <xf numFmtId="0" fontId="33" fillId="0" borderId="61" xfId="0" applyFont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3" fillId="7" borderId="61" xfId="0" applyFont="1" applyFill="1" applyBorder="1" applyAlignment="1">
      <alignment horizontal="right"/>
    </xf>
    <xf numFmtId="0" fontId="34" fillId="0" borderId="39" xfId="0" applyFont="1" applyFill="1" applyBorder="1" applyAlignment="1">
      <alignment horizontal="center"/>
    </xf>
    <xf numFmtId="0" fontId="33" fillId="0" borderId="26" xfId="0" applyFont="1" applyBorder="1" applyAlignment="1">
      <alignment horizontal="right"/>
    </xf>
    <xf numFmtId="0" fontId="33" fillId="0" borderId="26" xfId="0" applyFont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6" fillId="0" borderId="61" xfId="0" applyFont="1" applyBorder="1" applyAlignment="1">
      <alignment horizontal="right"/>
    </xf>
    <xf numFmtId="0" fontId="36" fillId="0" borderId="6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7" fillId="0" borderId="61" xfId="0" applyFont="1" applyBorder="1" applyAlignment="1">
      <alignment horizontal="right"/>
    </xf>
    <xf numFmtId="0" fontId="0" fillId="0" borderId="4" xfId="0" quotePrefix="1" applyBorder="1" applyAlignment="1">
      <alignment horizontal="left" vertical="top"/>
    </xf>
    <xf numFmtId="2" fontId="0" fillId="0" borderId="0" xfId="0" applyNumberFormat="1"/>
    <xf numFmtId="0" fontId="5" fillId="0" borderId="0" xfId="0" applyFont="1" applyBorder="1" applyAlignment="1">
      <alignment horizontal="right"/>
    </xf>
    <xf numFmtId="0" fontId="3" fillId="0" borderId="62" xfId="0" applyFont="1" applyBorder="1"/>
    <xf numFmtId="2" fontId="3" fillId="0" borderId="63" xfId="0" applyNumberFormat="1" applyFont="1" applyBorder="1" applyAlignment="1">
      <alignment horizontal="right" vertical="center"/>
    </xf>
    <xf numFmtId="0" fontId="0" fillId="0" borderId="64" xfId="0" applyBorder="1"/>
    <xf numFmtId="2" fontId="0" fillId="0" borderId="65" xfId="0" applyNumberFormat="1" applyBorder="1"/>
    <xf numFmtId="0" fontId="3" fillId="0" borderId="66" xfId="0" applyFont="1" applyBorder="1"/>
    <xf numFmtId="2" fontId="0" fillId="0" borderId="67" xfId="0" applyNumberFormat="1" applyBorder="1"/>
    <xf numFmtId="2" fontId="3" fillId="0" borderId="66" xfId="0" applyNumberFormat="1" applyFont="1" applyBorder="1"/>
    <xf numFmtId="0" fontId="0" fillId="0" borderId="67" xfId="0" applyBorder="1"/>
    <xf numFmtId="0" fontId="0" fillId="0" borderId="66" xfId="0" applyBorder="1"/>
    <xf numFmtId="0" fontId="0" fillId="0" borderId="68" xfId="0" applyBorder="1"/>
    <xf numFmtId="2" fontId="0" fillId="0" borderId="69" xfId="0" applyNumberFormat="1" applyBorder="1"/>
    <xf numFmtId="0" fontId="0" fillId="0" borderId="70" xfId="0" applyBorder="1"/>
    <xf numFmtId="2" fontId="0" fillId="0" borderId="71" xfId="0" applyNumberFormat="1" applyBorder="1"/>
    <xf numFmtId="0" fontId="38" fillId="2" borderId="2" xfId="0" applyFont="1" applyFill="1" applyBorder="1"/>
    <xf numFmtId="0" fontId="39" fillId="2" borderId="3" xfId="0" applyFont="1" applyFill="1" applyBorder="1"/>
    <xf numFmtId="0" fontId="38" fillId="0" borderId="4" xfId="0" applyFont="1" applyBorder="1"/>
    <xf numFmtId="0" fontId="38" fillId="0" borderId="5" xfId="0" applyFont="1" applyBorder="1" applyAlignment="1">
      <alignment horizontal="left" vertical="top"/>
    </xf>
    <xf numFmtId="0" fontId="40" fillId="0" borderId="6" xfId="0" applyFont="1" applyBorder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top"/>
    </xf>
    <xf numFmtId="0" fontId="41" fillId="0" borderId="0" xfId="0" quotePrefix="1" applyFont="1" applyFill="1" applyBorder="1" applyAlignment="1">
      <alignment horizontal="left" vertical="top"/>
    </xf>
    <xf numFmtId="0" fontId="40" fillId="0" borderId="5" xfId="0" applyFont="1" applyBorder="1" applyAlignment="1">
      <alignment horizontal="left" vertical="top"/>
    </xf>
    <xf numFmtId="0" fontId="41" fillId="0" borderId="5" xfId="0" quotePrefix="1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6" borderId="5" xfId="0" applyFont="1" applyFill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38" fillId="0" borderId="2" xfId="0" applyFont="1" applyBorder="1" applyAlignment="1">
      <alignment horizontal="left" vertical="top"/>
    </xf>
    <xf numFmtId="0" fontId="38" fillId="0" borderId="3" xfId="0" applyFont="1" applyBorder="1" applyAlignment="1">
      <alignment horizontal="left" vertical="top"/>
    </xf>
    <xf numFmtId="0" fontId="40" fillId="6" borderId="1" xfId="0" applyFont="1" applyFill="1" applyBorder="1" applyAlignment="1">
      <alignment horizontal="left" vertical="top"/>
    </xf>
    <xf numFmtId="0" fontId="38" fillId="0" borderId="7" xfId="0" applyFont="1" applyFill="1" applyBorder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41" fillId="0" borderId="6" xfId="0" quotePrefix="1" applyFont="1" applyFill="1" applyBorder="1" applyAlignment="1">
      <alignment horizontal="left" vertical="top"/>
    </xf>
    <xf numFmtId="0" fontId="43" fillId="0" borderId="4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left" vertical="top"/>
    </xf>
    <xf numFmtId="0" fontId="40" fillId="6" borderId="7" xfId="0" applyFont="1" applyFill="1" applyBorder="1" applyAlignment="1">
      <alignment horizontal="left" vertical="top"/>
    </xf>
    <xf numFmtId="0" fontId="42" fillId="0" borderId="5" xfId="0" quotePrefix="1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0" xfId="0" applyFont="1"/>
    <xf numFmtId="0" fontId="38" fillId="0" borderId="5" xfId="0" applyFont="1" applyBorder="1"/>
    <xf numFmtId="2" fontId="38" fillId="0" borderId="5" xfId="0" applyNumberFormat="1" applyFont="1" applyBorder="1"/>
    <xf numFmtId="0" fontId="38" fillId="0" borderId="0" xfId="0" applyFont="1" applyBorder="1"/>
    <xf numFmtId="0" fontId="38" fillId="0" borderId="1" xfId="0" applyFont="1" applyBorder="1"/>
    <xf numFmtId="2" fontId="38" fillId="0" borderId="1" xfId="0" applyNumberFormat="1" applyFont="1" applyBorder="1"/>
    <xf numFmtId="0" fontId="0" fillId="0" borderId="5" xfId="0" applyFont="1" applyBorder="1" applyAlignment="1">
      <alignment horizontal="center" vertical="top"/>
    </xf>
    <xf numFmtId="0" fontId="0" fillId="0" borderId="72" xfId="0" applyBorder="1"/>
    <xf numFmtId="2" fontId="0" fillId="0" borderId="73" xfId="0" applyNumberFormat="1" applyBorder="1"/>
    <xf numFmtId="0" fontId="0" fillId="0" borderId="74" xfId="0" applyBorder="1"/>
    <xf numFmtId="2" fontId="0" fillId="0" borderId="75" xfId="0" applyNumberFormat="1" applyBorder="1"/>
    <xf numFmtId="0" fontId="0" fillId="0" borderId="76" xfId="0" applyBorder="1"/>
    <xf numFmtId="2" fontId="0" fillId="0" borderId="77" xfId="0" applyNumberFormat="1" applyBorder="1"/>
    <xf numFmtId="0" fontId="23" fillId="0" borderId="0" xfId="0" applyFont="1"/>
    <xf numFmtId="2" fontId="23" fillId="0" borderId="0" xfId="0" applyNumberFormat="1" applyFont="1" applyAlignment="1">
      <alignment horizontal="center" vertical="center"/>
    </xf>
    <xf numFmtId="0" fontId="7" fillId="6" borderId="2" xfId="0" applyFont="1" applyFill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0" fontId="0" fillId="10" borderId="2" xfId="0" applyFill="1" applyBorder="1" applyAlignment="1">
      <alignment horizontal="left" vertical="top"/>
    </xf>
    <xf numFmtId="0" fontId="0" fillId="19" borderId="0" xfId="0" applyFill="1" applyBorder="1" applyAlignment="1">
      <alignment horizontal="left" vertical="top"/>
    </xf>
    <xf numFmtId="0" fontId="6" fillId="19" borderId="1" xfId="0" applyFont="1" applyFill="1" applyBorder="1" applyAlignment="1">
      <alignment horizontal="left" vertical="top" wrapText="1"/>
    </xf>
    <xf numFmtId="0" fontId="29" fillId="6" borderId="1" xfId="0" applyFont="1" applyFill="1" applyBorder="1"/>
    <xf numFmtId="0" fontId="29" fillId="0" borderId="1" xfId="0" applyFont="1" applyBorder="1"/>
    <xf numFmtId="0" fontId="30" fillId="6" borderId="1" xfId="0" applyFont="1" applyFill="1" applyBorder="1"/>
    <xf numFmtId="0" fontId="8" fillId="6" borderId="1" xfId="0" applyFont="1" applyFill="1" applyBorder="1"/>
    <xf numFmtId="0" fontId="30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30" fillId="0" borderId="1" xfId="0" applyFont="1" applyBorder="1"/>
    <xf numFmtId="0" fontId="30" fillId="0" borderId="5" xfId="0" applyFont="1" applyBorder="1"/>
    <xf numFmtId="0" fontId="29" fillId="27" borderId="5" xfId="0" applyFont="1" applyFill="1" applyBorder="1" applyAlignment="1">
      <alignment horizontal="left"/>
    </xf>
    <xf numFmtId="0" fontId="30" fillId="27" borderId="5" xfId="0" applyFont="1" applyFill="1" applyBorder="1" applyAlignment="1">
      <alignment horizontal="left"/>
    </xf>
    <xf numFmtId="0" fontId="3" fillId="24" borderId="2" xfId="0" applyFont="1" applyFill="1" applyBorder="1" applyAlignment="1">
      <alignment horizontal="left" vertical="top"/>
    </xf>
    <xf numFmtId="0" fontId="3" fillId="24" borderId="14" xfId="0" applyFont="1" applyFill="1" applyBorder="1" applyAlignment="1">
      <alignment horizontal="left" vertical="top"/>
    </xf>
    <xf numFmtId="0" fontId="3" fillId="24" borderId="3" xfId="0" applyFont="1" applyFill="1" applyBorder="1" applyAlignment="1">
      <alignment horizontal="left" vertical="top"/>
    </xf>
    <xf numFmtId="0" fontId="3" fillId="24" borderId="2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3" xfId="0" applyFont="1" applyFill="1" applyBorder="1" applyAlignment="1">
      <alignment horizontal="left" vertical="top" wrapText="1"/>
    </xf>
    <xf numFmtId="0" fontId="0" fillId="26" borderId="2" xfId="0" applyFont="1" applyFill="1" applyBorder="1" applyAlignment="1">
      <alignment horizontal="left" vertical="top"/>
    </xf>
    <xf numFmtId="0" fontId="0" fillId="26" borderId="14" xfId="0" applyFill="1" applyBorder="1" applyAlignment="1">
      <alignment horizontal="left" vertical="top"/>
    </xf>
    <xf numFmtId="0" fontId="0" fillId="26" borderId="3" xfId="0" applyFill="1" applyBorder="1" applyAlignment="1">
      <alignment horizontal="left" vertical="top"/>
    </xf>
    <xf numFmtId="0" fontId="0" fillId="26" borderId="15" xfId="0" applyFont="1" applyFill="1" applyBorder="1" applyAlignment="1">
      <alignment horizontal="left" vertical="top" wrapText="1"/>
    </xf>
    <xf numFmtId="0" fontId="0" fillId="26" borderId="16" xfId="0" applyFill="1" applyBorder="1" applyAlignment="1">
      <alignment horizontal="left" vertical="top" wrapText="1"/>
    </xf>
    <xf numFmtId="0" fontId="0" fillId="26" borderId="17" xfId="0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/>
    </xf>
    <xf numFmtId="0" fontId="3" fillId="12" borderId="14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 wrapText="1"/>
    </xf>
    <xf numFmtId="0" fontId="3" fillId="12" borderId="14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6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12" borderId="6" xfId="0" applyFill="1" applyBorder="1" applyAlignment="1">
      <alignment horizontal="left" vertical="top" wrapText="1"/>
    </xf>
    <xf numFmtId="0" fontId="0" fillId="12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/>
    </xf>
    <xf numFmtId="0" fontId="0" fillId="19" borderId="16" xfId="0" applyFill="1" applyBorder="1" applyAlignment="1">
      <alignment horizontal="left" vertical="top"/>
    </xf>
    <xf numFmtId="0" fontId="3" fillId="19" borderId="2" xfId="0" applyFont="1" applyFill="1" applyBorder="1" applyAlignment="1">
      <alignment horizontal="left" vertical="top" wrapText="1"/>
    </xf>
    <xf numFmtId="0" fontId="3" fillId="19" borderId="3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9" borderId="2" xfId="0" applyFont="1" applyFill="1" applyBorder="1" applyAlignment="1">
      <alignment horizontal="left" vertical="top"/>
    </xf>
    <xf numFmtId="0" fontId="0" fillId="19" borderId="14" xfId="0" applyFill="1" applyBorder="1" applyAlignment="1">
      <alignment horizontal="left" vertical="top"/>
    </xf>
    <xf numFmtId="0" fontId="0" fillId="19" borderId="3" xfId="0" applyFill="1" applyBorder="1" applyAlignment="1">
      <alignment horizontal="left" vertical="top"/>
    </xf>
    <xf numFmtId="0" fontId="0" fillId="19" borderId="15" xfId="0" applyFill="1" applyBorder="1" applyAlignment="1">
      <alignment horizontal="left" vertical="top" wrapText="1"/>
    </xf>
    <xf numFmtId="0" fontId="0" fillId="19" borderId="16" xfId="0" applyFill="1" applyBorder="1" applyAlignment="1">
      <alignment horizontal="left" vertical="top" wrapText="1"/>
    </xf>
    <xf numFmtId="0" fontId="0" fillId="19" borderId="17" xfId="0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/>
    </xf>
    <xf numFmtId="0" fontId="0" fillId="8" borderId="2" xfId="0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5" fillId="6" borderId="15" xfId="0" applyFont="1" applyFill="1" applyBorder="1" applyAlignment="1">
      <alignment horizontal="left" vertical="top"/>
    </xf>
    <xf numFmtId="0" fontId="15" fillId="6" borderId="16" xfId="0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 wrapText="1"/>
    </xf>
    <xf numFmtId="0" fontId="15" fillId="6" borderId="14" xfId="0" applyFont="1" applyFill="1" applyBorder="1" applyAlignment="1">
      <alignment horizontal="left" vertical="top" wrapText="1"/>
    </xf>
    <xf numFmtId="0" fontId="15" fillId="13" borderId="2" xfId="0" applyFont="1" applyFill="1" applyBorder="1" applyAlignment="1">
      <alignment horizontal="left" vertical="top"/>
    </xf>
    <xf numFmtId="0" fontId="15" fillId="13" borderId="14" xfId="0" applyFont="1" applyFill="1" applyBorder="1" applyAlignment="1">
      <alignment horizontal="left" vertical="top"/>
    </xf>
    <xf numFmtId="0" fontId="15" fillId="13" borderId="3" xfId="0" applyFont="1" applyFill="1" applyBorder="1" applyAlignment="1">
      <alignment horizontal="left" vertical="top"/>
    </xf>
    <xf numFmtId="0" fontId="15" fillId="13" borderId="15" xfId="0" applyFont="1" applyFill="1" applyBorder="1" applyAlignment="1">
      <alignment horizontal="left" vertical="top" wrapText="1"/>
    </xf>
    <xf numFmtId="0" fontId="15" fillId="13" borderId="16" xfId="0" applyFont="1" applyFill="1" applyBorder="1" applyAlignment="1">
      <alignment horizontal="left" vertical="top" wrapText="1"/>
    </xf>
    <xf numFmtId="0" fontId="15" fillId="13" borderId="17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15" fillId="13" borderId="15" xfId="0" applyFont="1" applyFill="1" applyBorder="1" applyAlignment="1">
      <alignment horizontal="left" vertical="top"/>
    </xf>
    <xf numFmtId="0" fontId="15" fillId="13" borderId="16" xfId="0" applyFont="1" applyFill="1" applyBorder="1" applyAlignment="1">
      <alignment horizontal="left" vertical="top"/>
    </xf>
    <xf numFmtId="0" fontId="15" fillId="13" borderId="2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0" fillId="12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ill="1" applyBorder="1" applyAlignment="1">
      <alignment horizontal="left" vertical="top" wrapText="1"/>
    </xf>
    <xf numFmtId="0" fontId="0" fillId="11" borderId="6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15" fillId="12" borderId="2" xfId="0" applyFont="1" applyFill="1" applyBorder="1" applyAlignment="1">
      <alignment horizontal="left" vertical="top"/>
    </xf>
    <xf numFmtId="0" fontId="15" fillId="12" borderId="14" xfId="0" applyFont="1" applyFill="1" applyBorder="1" applyAlignment="1">
      <alignment horizontal="left" vertical="top"/>
    </xf>
    <xf numFmtId="0" fontId="15" fillId="12" borderId="2" xfId="0" applyFont="1" applyFill="1" applyBorder="1" applyAlignment="1">
      <alignment horizontal="left" vertical="top" wrapText="1"/>
    </xf>
    <xf numFmtId="0" fontId="15" fillId="12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0000FF"/>
      <color rgb="FFCCFFCC"/>
      <color rgb="FFFFFF99"/>
      <color rgb="FF006600"/>
      <color rgb="FFB9FFB9"/>
      <color rgb="FF99FF99"/>
      <color rgb="FF99FFCC"/>
      <color rgb="FFFFCC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Disseny centrat en l’usuari i disseny inclusiu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19676141599194"/>
          <c:y val="0.25083333333333324"/>
          <c:w val="0.82835367990604258"/>
          <c:h val="0.64176727909011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'Linies opt EPSEVG'!$B$4:$B$6</c:f>
              <c:strCache>
                <c:ptCount val="1"/>
                <c:pt idx="0">
                  <c:v>Disseny centrat en l’usuari i disseny inclusiu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EPSEVG'!$AD$7:$AI$7</c:f>
              <c:numCache>
                <c:formatCode>General</c:formatCode>
                <c:ptCount val="6"/>
                <c:pt idx="0">
                  <c:v>94</c:v>
                </c:pt>
                <c:pt idx="1">
                  <c:v>107</c:v>
                </c:pt>
                <c:pt idx="2">
                  <c:v>81</c:v>
                </c:pt>
                <c:pt idx="3">
                  <c:v>73</c:v>
                </c:pt>
                <c:pt idx="4">
                  <c:v>50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E-4625-96ED-2B40705A3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543104"/>
        <c:axId val="144935168"/>
      </c:barChart>
      <c:catAx>
        <c:axId val="14454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935168"/>
        <c:crosses val="autoZero"/>
        <c:auto val="1"/>
        <c:lblAlgn val="ctr"/>
        <c:lblOffset val="100"/>
        <c:noMultiLvlLbl val="0"/>
      </c:catAx>
      <c:valAx>
        <c:axId val="1449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54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EPSEVG'!$B$79:$B$81</c:f>
              <c:strCache>
                <c:ptCount val="1"/>
                <c:pt idx="0">
                  <c:v>Enginyeria de dades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EPSEVG'!$AD$84:$AI$84</c:f>
              <c:numCache>
                <c:formatCode>General</c:formatCode>
                <c:ptCount val="6"/>
                <c:pt idx="0">
                  <c:v>42</c:v>
                </c:pt>
                <c:pt idx="1">
                  <c:v>30</c:v>
                </c:pt>
                <c:pt idx="2">
                  <c:v>29</c:v>
                </c:pt>
                <c:pt idx="3">
                  <c:v>27</c:v>
                </c:pt>
                <c:pt idx="4">
                  <c:v>14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0-4956-9A12-C1A86E62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45888"/>
        <c:axId val="87872256"/>
      </c:barChart>
      <c:catAx>
        <c:axId val="878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872256"/>
        <c:crosses val="autoZero"/>
        <c:auto val="1"/>
        <c:lblAlgn val="ctr"/>
        <c:lblOffset val="100"/>
        <c:noMultiLvlLbl val="0"/>
      </c:catAx>
      <c:valAx>
        <c:axId val="878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84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EPSEVG'!$B$86:$B$89</c:f>
              <c:strCache>
                <c:ptCount val="1"/>
                <c:pt idx="0">
                  <c:v>Tecnologies mòbils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EPSEVG'!$AD$91:$AI$91</c:f>
              <c:numCache>
                <c:formatCode>General</c:formatCode>
                <c:ptCount val="6"/>
                <c:pt idx="0">
                  <c:v>15</c:v>
                </c:pt>
                <c:pt idx="1">
                  <c:v>24</c:v>
                </c:pt>
                <c:pt idx="2">
                  <c:v>30</c:v>
                </c:pt>
                <c:pt idx="3">
                  <c:v>42</c:v>
                </c:pt>
                <c:pt idx="4">
                  <c:v>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C-48AD-89F3-DF3DBBF5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41888"/>
        <c:axId val="87943424"/>
      </c:barChart>
      <c:catAx>
        <c:axId val="879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43424"/>
        <c:crosses val="autoZero"/>
        <c:auto val="1"/>
        <c:lblAlgn val="ctr"/>
        <c:lblOffset val="100"/>
        <c:noMultiLvlLbl val="0"/>
      </c:catAx>
      <c:valAx>
        <c:axId val="879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EPSEVG'!$B$93:$B$95</c:f>
              <c:strCache>
                <c:ptCount val="1"/>
                <c:pt idx="0">
                  <c:v>TIC i entorn empresarial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EPSEVG'!$AD$96:$AI$96</c:f>
              <c:numCache>
                <c:formatCode>General</c:formatCode>
                <c:ptCount val="6"/>
                <c:pt idx="0">
                  <c:v>28</c:v>
                </c:pt>
                <c:pt idx="1">
                  <c:v>40</c:v>
                </c:pt>
                <c:pt idx="2">
                  <c:v>31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0-48CD-AE52-0CA3AA31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008960"/>
        <c:axId val="103686144"/>
      </c:barChart>
      <c:catAx>
        <c:axId val="880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686144"/>
        <c:crosses val="autoZero"/>
        <c:auto val="1"/>
        <c:lblAlgn val="ctr"/>
        <c:lblOffset val="100"/>
        <c:noMultiLvlLbl val="0"/>
      </c:catAx>
      <c:valAx>
        <c:axId val="1036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00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EPSEVG'!$B$98:$B$101</c:f>
              <c:strCache>
                <c:ptCount val="1"/>
                <c:pt idx="0">
                  <c:v>Transversals - 1: Internacionalització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EPSEVG'!$AD$102:$AI$102</c:f>
              <c:numCache>
                <c:formatCode>General</c:formatCode>
                <c:ptCount val="6"/>
                <c:pt idx="0">
                  <c:v>168</c:v>
                </c:pt>
                <c:pt idx="1">
                  <c:v>206</c:v>
                </c:pt>
                <c:pt idx="2">
                  <c:v>152</c:v>
                </c:pt>
                <c:pt idx="3">
                  <c:v>166</c:v>
                </c:pt>
                <c:pt idx="4">
                  <c:v>174</c:v>
                </c:pt>
                <c:pt idx="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2-497D-B975-45DBB4CD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735296"/>
        <c:axId val="103736832"/>
      </c:barChart>
      <c:catAx>
        <c:axId val="1037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736832"/>
        <c:crosses val="autoZero"/>
        <c:auto val="1"/>
        <c:lblAlgn val="ctr"/>
        <c:lblOffset val="100"/>
        <c:noMultiLvlLbl val="0"/>
      </c:catAx>
      <c:valAx>
        <c:axId val="1037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73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No-itinerari (SOAC+ACAP)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EPSEVG'!$B$104:$B$105</c:f>
              <c:strCache>
                <c:ptCount val="1"/>
                <c:pt idx="0">
                  <c:v>Transversals -2:
Social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EPSEVG'!$AD$2:$AH$2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'Linies opt EPSEVG'!$AE$107:$AH$107</c:f>
              <c:numCache>
                <c:formatCode>General</c:formatCode>
                <c:ptCount val="4"/>
                <c:pt idx="0">
                  <c:v>80</c:v>
                </c:pt>
                <c:pt idx="1">
                  <c:v>84</c:v>
                </c:pt>
                <c:pt idx="2">
                  <c:v>43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F-43A9-AA32-E9BD50BF6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761408"/>
        <c:axId val="103762944"/>
      </c:barChart>
      <c:catAx>
        <c:axId val="1037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762944"/>
        <c:crosses val="autoZero"/>
        <c:auto val="1"/>
        <c:lblAlgn val="ctr"/>
        <c:lblOffset val="100"/>
        <c:noMultiLvlLbl val="0"/>
      </c:catAx>
      <c:valAx>
        <c:axId val="1037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7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EPSEVG'!$B$121</c:f>
              <c:strCache>
                <c:ptCount val="1"/>
                <c:pt idx="0">
                  <c:v>Control i Automatització de Sistemes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EPSEVG'!$AE$2:$AI$2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'Linies opt EPSEVG'!$AE$129:$AI$129</c:f>
              <c:numCache>
                <c:formatCode>General</c:formatCode>
                <c:ptCount val="5"/>
                <c:pt idx="0">
                  <c:v>32</c:v>
                </c:pt>
                <c:pt idx="1">
                  <c:v>35</c:v>
                </c:pt>
                <c:pt idx="2">
                  <c:v>25</c:v>
                </c:pt>
                <c:pt idx="3">
                  <c:v>48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1-4E88-9406-9C5563835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808000"/>
        <c:axId val="103822080"/>
      </c:barChart>
      <c:catAx>
        <c:axId val="1038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822080"/>
        <c:crosses val="autoZero"/>
        <c:auto val="1"/>
        <c:lblAlgn val="ctr"/>
        <c:lblOffset val="100"/>
        <c:noMultiLvlLbl val="0"/>
      </c:catAx>
      <c:valAx>
        <c:axId val="1038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8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Titulacions'!$B$21:$G$21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7</c:v>
                </c:pt>
                <c:pt idx="3">
                  <c:v>6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235-BAB6-E80A54F538FD}"/>
            </c:ext>
          </c:extLst>
        </c:ser>
        <c:ser>
          <c:idx val="1"/>
          <c:order val="1"/>
          <c:tx>
            <c:strRef>
              <c:f>'Opt compartides Titulacions'!$A$22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Titulacions'!$B$22:$G$22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235-BAB6-E80A54F538FD}"/>
            </c:ext>
          </c:extLst>
        </c:ser>
        <c:ser>
          <c:idx val="2"/>
          <c:order val="2"/>
          <c:tx>
            <c:strRef>
              <c:f>'Opt compartides Titulacions'!$A$23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Titulacions'!$B$23:$G$23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235-BAB6-E80A54F538FD}"/>
            </c:ext>
          </c:extLst>
        </c:ser>
        <c:ser>
          <c:idx val="3"/>
          <c:order val="3"/>
          <c:tx>
            <c:strRef>
              <c:f>'Opt compartides Titulacions'!$A$24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Titulacions'!$B$24:$G$24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16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2D-4235-BAB6-E80A54F538FD}"/>
            </c:ext>
          </c:extLst>
        </c:ser>
        <c:ser>
          <c:idx val="4"/>
          <c:order val="4"/>
          <c:tx>
            <c:strRef>
              <c:f>'Opt compartides Titulacions'!$A$25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Titulacions'!$B$25:$G$25</c:f>
              <c:numCache>
                <c:formatCode>General</c:formatCode>
                <c:ptCount val="6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2D-4235-BAB6-E80A54F5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39968"/>
        <c:axId val="107741184"/>
      </c:lineChart>
      <c:catAx>
        <c:axId val="1067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741184"/>
        <c:crosses val="autoZero"/>
        <c:auto val="1"/>
        <c:lblAlgn val="ctr"/>
        <c:lblOffset val="100"/>
        <c:noMultiLvlLbl val="0"/>
      </c:catAx>
      <c:valAx>
        <c:axId val="1077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3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Titulacions'!$J$3:$O$3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Titulacions'!$J$4:$O$4</c:f>
              <c:numCache>
                <c:formatCode>General</c:formatCode>
                <c:ptCount val="6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9-4A64-A12C-982F58929818}"/>
            </c:ext>
          </c:extLst>
        </c:ser>
        <c:ser>
          <c:idx val="1"/>
          <c:order val="1"/>
          <c:tx>
            <c:strRef>
              <c:f>'Opt compartides Titulacions'!$I$5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Titulacions'!$J$3:$O$3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Titulacions'!$J$5:$O$5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9-4A64-A12C-982F5892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5488"/>
        <c:axId val="107777024"/>
      </c:lineChart>
      <c:catAx>
        <c:axId val="10777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777024"/>
        <c:crosses val="autoZero"/>
        <c:auto val="1"/>
        <c:lblAlgn val="ctr"/>
        <c:lblOffset val="100"/>
        <c:noMultiLvlLbl val="0"/>
      </c:catAx>
      <c:valAx>
        <c:axId val="1077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7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Titulacions'!$J$21:$O$21</c:f>
              <c:numCache>
                <c:formatCode>General</c:formatCode>
                <c:ptCount val="6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270-86FC-407888690B55}"/>
            </c:ext>
          </c:extLst>
        </c:ser>
        <c:ser>
          <c:idx val="1"/>
          <c:order val="1"/>
          <c:tx>
            <c:strRef>
              <c:f>'Opt compartides Titulacions'!$I$22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Titulacions'!$J$22:$O$22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270-86FC-407888690B55}"/>
            </c:ext>
          </c:extLst>
        </c:ser>
        <c:ser>
          <c:idx val="2"/>
          <c:order val="2"/>
          <c:tx>
            <c:strRef>
              <c:f>'Opt compartides Titulacions'!$I$23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Titulacions'!$J$23:$O$23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6-4270-86FC-407888690B55}"/>
            </c:ext>
          </c:extLst>
        </c:ser>
        <c:ser>
          <c:idx val="3"/>
          <c:order val="3"/>
          <c:tx>
            <c:strRef>
              <c:f>'Opt compartides Titulacions'!$I$24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Titulacions'!$J$24:$O$24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06-4270-86FC-407888690B55}"/>
            </c:ext>
          </c:extLst>
        </c:ser>
        <c:ser>
          <c:idx val="4"/>
          <c:order val="4"/>
          <c:tx>
            <c:strRef>
              <c:f>'Opt compartides Titulacions'!$I$25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Titulacions'!$J$25:$O$25</c:f>
              <c:numCache>
                <c:formatCode>General</c:formatCode>
                <c:ptCount val="6"/>
                <c:pt idx="0">
                  <c:v>17</c:v>
                </c:pt>
                <c:pt idx="1">
                  <c:v>27</c:v>
                </c:pt>
                <c:pt idx="2">
                  <c:v>21</c:v>
                </c:pt>
                <c:pt idx="3">
                  <c:v>14</c:v>
                </c:pt>
                <c:pt idx="4">
                  <c:v>22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06-4270-86FC-40788869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16448"/>
        <c:axId val="107817984"/>
      </c:lineChart>
      <c:catAx>
        <c:axId val="10781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817984"/>
        <c:crosses val="autoZero"/>
        <c:auto val="1"/>
        <c:lblAlgn val="ctr"/>
        <c:lblOffset val="100"/>
        <c:noMultiLvlLbl val="0"/>
      </c:catAx>
      <c:valAx>
        <c:axId val="10781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1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Titulacions'!$B$30:$G$30</c:f>
              <c:numCache>
                <c:formatCode>General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F-4CD5-9A57-BAF561D68AEE}"/>
            </c:ext>
          </c:extLst>
        </c:ser>
        <c:ser>
          <c:idx val="1"/>
          <c:order val="1"/>
          <c:tx>
            <c:strRef>
              <c:f>'Opt compartides Titulacions'!$A$31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Titulacions'!$B$29:$G$29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Titulacions'!$B$31:$G$31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F-4CD5-9A57-BAF561D68AEE}"/>
            </c:ext>
          </c:extLst>
        </c:ser>
        <c:ser>
          <c:idx val="2"/>
          <c:order val="2"/>
          <c:tx>
            <c:strRef>
              <c:f>'Opt compartides Titulacions'!$A$32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Titulacions'!$B$32:$G$32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F-4CD5-9A57-BAF561D68AEE}"/>
            </c:ext>
          </c:extLst>
        </c:ser>
        <c:ser>
          <c:idx val="3"/>
          <c:order val="3"/>
          <c:tx>
            <c:strRef>
              <c:f>'Opt compartides Titulacions'!$A$33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Titulacions'!$B$33:$G$33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F-4CD5-9A57-BAF561D68AEE}"/>
            </c:ext>
          </c:extLst>
        </c:ser>
        <c:ser>
          <c:idx val="4"/>
          <c:order val="4"/>
          <c:tx>
            <c:strRef>
              <c:f>'Opt compartides Titulacions'!$A$34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Titulacions'!$B$34:$G$34</c:f>
              <c:numCache>
                <c:formatCode>General</c:formatCode>
                <c:ptCount val="6"/>
                <c:pt idx="0">
                  <c:v>13</c:v>
                </c:pt>
                <c:pt idx="1">
                  <c:v>23</c:v>
                </c:pt>
                <c:pt idx="2">
                  <c:v>18</c:v>
                </c:pt>
                <c:pt idx="3">
                  <c:v>34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F-4CD5-9A57-BAF561D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48224"/>
        <c:axId val="108149760"/>
      </c:lineChart>
      <c:catAx>
        <c:axId val="1081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49760"/>
        <c:crosses val="autoZero"/>
        <c:auto val="1"/>
        <c:lblAlgn val="ctr"/>
        <c:lblOffset val="100"/>
        <c:noMultiLvlLbl val="0"/>
      </c:catAx>
      <c:valAx>
        <c:axId val="10814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14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EPSEVG'!$B$9:$B$11</c:f>
              <c:strCache>
                <c:ptCount val="1"/>
                <c:pt idx="0">
                  <c:v>Disseny i fabricació de productes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EPSEVG'!$AD$12:$AI$12</c:f>
              <c:numCache>
                <c:formatCode>General</c:formatCode>
                <c:ptCount val="6"/>
                <c:pt idx="0">
                  <c:v>151</c:v>
                </c:pt>
                <c:pt idx="1">
                  <c:v>117</c:v>
                </c:pt>
                <c:pt idx="2">
                  <c:v>121</c:v>
                </c:pt>
                <c:pt idx="3">
                  <c:v>101</c:v>
                </c:pt>
                <c:pt idx="4">
                  <c:v>72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096-A650-A27A914B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01504"/>
        <c:axId val="85303296"/>
      </c:barChart>
      <c:catAx>
        <c:axId val="853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303296"/>
        <c:crosses val="autoZero"/>
        <c:auto val="1"/>
        <c:lblAlgn val="ctr"/>
        <c:lblOffset val="100"/>
        <c:noMultiLvlLbl val="0"/>
      </c:catAx>
      <c:valAx>
        <c:axId val="853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3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Titulacions'!$B$12:$G$12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Titulacions'!$B$13:$G$13</c:f>
              <c:numCache>
                <c:formatCode>General</c:formatCode>
                <c:ptCount val="6"/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A-4A20-8B1D-9E14569030D1}"/>
            </c:ext>
          </c:extLst>
        </c:ser>
        <c:ser>
          <c:idx val="1"/>
          <c:order val="1"/>
          <c:tx>
            <c:strRef>
              <c:f>'Opt compartides Titulacions'!$A$14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Titulacions'!$B$12:$G$12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Titulacions'!$B$14:$G$14</c:f>
              <c:numCache>
                <c:formatCode>General</c:formatCode>
                <c:ptCount val="6"/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A-4A20-8B1D-9E145690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6944"/>
        <c:axId val="108468480"/>
      </c:lineChart>
      <c:catAx>
        <c:axId val="10846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468480"/>
        <c:crosses val="autoZero"/>
        <c:auto val="1"/>
        <c:lblAlgn val="ctr"/>
        <c:lblOffset val="100"/>
        <c:noMultiLvlLbl val="0"/>
      </c:catAx>
      <c:valAx>
        <c:axId val="10846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6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Titulacions'!$J$12:$O$12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Titulacions'!$J$13:$O$13</c:f>
              <c:numCache>
                <c:formatCode>General</c:formatCode>
                <c:ptCount val="6"/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D-4D2D-AE09-ADA68C877D70}"/>
            </c:ext>
          </c:extLst>
        </c:ser>
        <c:ser>
          <c:idx val="1"/>
          <c:order val="1"/>
          <c:tx>
            <c:strRef>
              <c:f>'Opt compartides Titulacions'!$I$14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Titulacions'!$J$12:$O$12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Titulacions'!$J$14:$O$14</c:f>
              <c:numCache>
                <c:formatCode>General</c:formatCode>
                <c:ptCount val="6"/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D2D-AE09-ADA68C87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07136"/>
        <c:axId val="108508672"/>
      </c:lineChart>
      <c:catAx>
        <c:axId val="1085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08672"/>
        <c:crosses val="autoZero"/>
        <c:auto val="1"/>
        <c:lblAlgn val="ctr"/>
        <c:lblOffset val="100"/>
        <c:noMultiLvlLbl val="0"/>
      </c:catAx>
      <c:valAx>
        <c:axId val="1085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0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Titulacions'!$J$30:$O$30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F-416C-B921-CCBE7762FCD9}"/>
            </c:ext>
          </c:extLst>
        </c:ser>
        <c:ser>
          <c:idx val="1"/>
          <c:order val="1"/>
          <c:tx>
            <c:strRef>
              <c:f>'Opt compartides Titulacions'!$I$31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Titulacions'!$J$31:$O$31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F-416C-B921-CCBE7762FCD9}"/>
            </c:ext>
          </c:extLst>
        </c:ser>
        <c:ser>
          <c:idx val="2"/>
          <c:order val="2"/>
          <c:tx>
            <c:strRef>
              <c:f>'Opt compartides Titulacions'!$I$32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Titulacions'!$J$32:$O$32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F-416C-B921-CCBE7762FCD9}"/>
            </c:ext>
          </c:extLst>
        </c:ser>
        <c:ser>
          <c:idx val="3"/>
          <c:order val="3"/>
          <c:tx>
            <c:strRef>
              <c:f>'Opt compartides Titulacions'!$I$33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Titulacions'!$J$29:$N$29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Titulacions'!$J$33:$O$33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F-416C-B921-CCBE7762FCD9}"/>
            </c:ext>
          </c:extLst>
        </c:ser>
        <c:ser>
          <c:idx val="4"/>
          <c:order val="4"/>
          <c:tx>
            <c:strRef>
              <c:f>'Opt compartides Titulacions'!$I$34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Titulacions'!$J$29:$N$29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Titulacions'!$J$34:$O$34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F-416C-B921-CCBE7762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3152"/>
        <c:axId val="108594688"/>
      </c:lineChart>
      <c:catAx>
        <c:axId val="10859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594688"/>
        <c:crosses val="autoZero"/>
        <c:auto val="1"/>
        <c:lblAlgn val="ctr"/>
        <c:lblOffset val="100"/>
        <c:noMultiLvlLbl val="0"/>
      </c:catAx>
      <c:valAx>
        <c:axId val="10859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9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Titulacions'!$B$3:$G$3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Titulacions'!$B$4:$G$4</c:f>
              <c:numCache>
                <c:formatCode>General</c:formatCode>
                <c:ptCount val="6"/>
                <c:pt idx="0">
                  <c:v>49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3-4569-B79C-0D0D152C8040}"/>
            </c:ext>
          </c:extLst>
        </c:ser>
        <c:ser>
          <c:idx val="1"/>
          <c:order val="1"/>
          <c:tx>
            <c:strRef>
              <c:f>'Opt compartides Titulacions'!$A$5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Titulacions'!$B$3:$G$3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Titulacions'!$B$5:$G$5</c:f>
              <c:numCache>
                <c:formatCode>General</c:formatCode>
                <c:ptCount val="6"/>
                <c:pt idx="0">
                  <c:v>50</c:v>
                </c:pt>
                <c:pt idx="1">
                  <c:v>24</c:v>
                </c:pt>
                <c:pt idx="2">
                  <c:v>36</c:v>
                </c:pt>
                <c:pt idx="3">
                  <c:v>34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3-4569-B79C-0D0D152C8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58048"/>
        <c:axId val="115418240"/>
      </c:lineChart>
      <c:catAx>
        <c:axId val="10865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418240"/>
        <c:crosses val="autoZero"/>
        <c:auto val="1"/>
        <c:lblAlgn val="ctr"/>
        <c:lblOffset val="100"/>
        <c:noMultiLvlLbl val="0"/>
      </c:catAx>
      <c:valAx>
        <c:axId val="1154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5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Titulacions'!$K$39:$O$39</c:f>
              <c:numCache>
                <c:formatCode>General</c:formatCode>
                <c:ptCount val="5"/>
                <c:pt idx="0">
                  <c:v>11</c:v>
                </c:pt>
                <c:pt idx="1">
                  <c:v>20</c:v>
                </c:pt>
                <c:pt idx="2">
                  <c:v>6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F-4716-A89C-5529CC3E5BBE}"/>
            </c:ext>
          </c:extLst>
        </c:ser>
        <c:ser>
          <c:idx val="1"/>
          <c:order val="1"/>
          <c:tx>
            <c:strRef>
              <c:f>'Opt compartides Titulacions'!$I$40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Titulacions'!$K$40:$O$40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F-4716-A89C-5529CC3E5BBE}"/>
            </c:ext>
          </c:extLst>
        </c:ser>
        <c:ser>
          <c:idx val="2"/>
          <c:order val="2"/>
          <c:tx>
            <c:strRef>
              <c:f>'Opt compartides Titulacions'!$I$41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Titulacions'!$K$41:$O$41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F-4716-A89C-5529CC3E5BBE}"/>
            </c:ext>
          </c:extLst>
        </c:ser>
        <c:ser>
          <c:idx val="3"/>
          <c:order val="3"/>
          <c:tx>
            <c:strRef>
              <c:f>'Opt compartides Titulacions'!$I$42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Titulacions'!$K$42:$O$42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F-4716-A89C-5529CC3E5BBE}"/>
            </c:ext>
          </c:extLst>
        </c:ser>
        <c:ser>
          <c:idx val="4"/>
          <c:order val="4"/>
          <c:tx>
            <c:strRef>
              <c:f>'Opt compartides Titulacions'!$I$43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Titulacions'!$K$43:$O$43</c:f>
              <c:numCache>
                <c:formatCode>General</c:formatCode>
                <c:ptCount val="5"/>
                <c:pt idx="0">
                  <c:v>8</c:v>
                </c:pt>
                <c:pt idx="1">
                  <c:v>16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9F-4716-A89C-5529CC3E5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3984"/>
        <c:axId val="136500352"/>
      </c:lineChart>
      <c:catAx>
        <c:axId val="13647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500352"/>
        <c:crosses val="autoZero"/>
        <c:auto val="1"/>
        <c:lblAlgn val="ctr"/>
        <c:lblOffset val="100"/>
        <c:noMultiLvlLbl val="0"/>
      </c:catAx>
      <c:valAx>
        <c:axId val="13650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7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Titulacions'!$C$39:$G$39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3-4B28-8417-E6DCA1ED0ACC}"/>
            </c:ext>
          </c:extLst>
        </c:ser>
        <c:ser>
          <c:idx val="1"/>
          <c:order val="1"/>
          <c:tx>
            <c:strRef>
              <c:f>'Opt compartides Titulacions'!$A$40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Titulacions'!$C$38:$G$38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Titulacions'!$C$40:$G$40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3-4B28-8417-E6DCA1ED0ACC}"/>
            </c:ext>
          </c:extLst>
        </c:ser>
        <c:ser>
          <c:idx val="2"/>
          <c:order val="2"/>
          <c:tx>
            <c:strRef>
              <c:f>'Opt compartides Titulacions'!$A$41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Titulacions'!$C$41:$G$41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3-4B28-8417-E6DCA1ED0ACC}"/>
            </c:ext>
          </c:extLst>
        </c:ser>
        <c:ser>
          <c:idx val="3"/>
          <c:order val="3"/>
          <c:tx>
            <c:strRef>
              <c:f>'Opt compartides Titulacions'!$A$42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Titulacions'!$C$38:$G$38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Titulacions'!$C$42:$G$42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F3-4B28-8417-E6DCA1ED0ACC}"/>
            </c:ext>
          </c:extLst>
        </c:ser>
        <c:ser>
          <c:idx val="4"/>
          <c:order val="4"/>
          <c:tx>
            <c:strRef>
              <c:f>'Opt compartides Titulacions'!$A$43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Titulacions'!$C$43:$G$43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F3-4B28-8417-E6DCA1ED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63424"/>
        <c:axId val="137073408"/>
      </c:lineChart>
      <c:catAx>
        <c:axId val="13706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073408"/>
        <c:crosses val="autoZero"/>
        <c:auto val="1"/>
        <c:lblAlgn val="ctr"/>
        <c:lblOffset val="100"/>
        <c:noMultiLvlLbl val="0"/>
      </c:catAx>
      <c:valAx>
        <c:axId val="13707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6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Titulacions'!$B$48:$G$48</c:f>
              <c:numCache>
                <c:formatCode>General</c:formatCode>
                <c:ptCount val="6"/>
                <c:pt idx="4">
                  <c:v>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9-459F-B6C9-6D4A1E7D0F1B}"/>
            </c:ext>
          </c:extLst>
        </c:ser>
        <c:ser>
          <c:idx val="1"/>
          <c:order val="1"/>
          <c:tx>
            <c:strRef>
              <c:f>'Opt compartides Titulacions'!$A$49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Titulacions'!$B$49:$G$49</c:f>
              <c:numCache>
                <c:formatCode>General</c:formatCode>
                <c:ptCount val="6"/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9-459F-B6C9-6D4A1E7D0F1B}"/>
            </c:ext>
          </c:extLst>
        </c:ser>
        <c:ser>
          <c:idx val="2"/>
          <c:order val="2"/>
          <c:tx>
            <c:strRef>
              <c:f>'Opt compartides Titulacions'!$A$50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Titulacions'!$B$50:$G$50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9-459F-B6C9-6D4A1E7D0F1B}"/>
            </c:ext>
          </c:extLst>
        </c:ser>
        <c:ser>
          <c:idx val="3"/>
          <c:order val="3"/>
          <c:tx>
            <c:strRef>
              <c:f>'Opt compartides Titulacions'!$A$51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Titulacions'!$B$51:$G$51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9-459F-B6C9-6D4A1E7D0F1B}"/>
            </c:ext>
          </c:extLst>
        </c:ser>
        <c:ser>
          <c:idx val="4"/>
          <c:order val="4"/>
          <c:tx>
            <c:strRef>
              <c:f>'Opt compartides Titulacions'!$A$52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Titulacions'!$B$52:$G$52</c:f>
              <c:numCache>
                <c:formatCode>General</c:formatCode>
                <c:ptCount val="6"/>
                <c:pt idx="4">
                  <c:v>1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9-459F-B6C9-6D4A1E7D0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55936"/>
        <c:axId val="137282304"/>
      </c:lineChart>
      <c:catAx>
        <c:axId val="13725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282304"/>
        <c:crosses val="autoZero"/>
        <c:auto val="1"/>
        <c:lblAlgn val="ctr"/>
        <c:lblOffset val="100"/>
        <c:noMultiLvlLbl val="0"/>
      </c:catAx>
      <c:valAx>
        <c:axId val="13728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5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Titulacions'!$J$47:$O$47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Titulacions'!$J$48:$O$48</c:f>
              <c:numCache>
                <c:formatCode>General</c:formatCode>
                <c:ptCount val="6"/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7-4E01-8373-15AA8CF13570}"/>
            </c:ext>
          </c:extLst>
        </c:ser>
        <c:ser>
          <c:idx val="1"/>
          <c:order val="1"/>
          <c:tx>
            <c:strRef>
              <c:f>'Opt compartides Titulacions'!$I$49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Titulacions'!$J$47:$O$47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Titulacions'!$J$49:$O$49</c:f>
              <c:numCache>
                <c:formatCode>General</c:formatCode>
                <c:ptCount val="6"/>
                <c:pt idx="4">
                  <c:v>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7-4E01-8373-15AA8CF13570}"/>
            </c:ext>
          </c:extLst>
        </c:ser>
        <c:ser>
          <c:idx val="2"/>
          <c:order val="2"/>
          <c:tx>
            <c:strRef>
              <c:f>'Opt compartides Titulacions'!$I$50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Titulacions'!$J$50:$O$50</c:f>
              <c:numCache>
                <c:formatCode>General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77-4E01-8373-15AA8CF13570}"/>
            </c:ext>
          </c:extLst>
        </c:ser>
        <c:ser>
          <c:idx val="3"/>
          <c:order val="3"/>
          <c:tx>
            <c:strRef>
              <c:f>'Opt compartides Titulacions'!$I$51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Titulacions'!$J$51:$N$51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7-4E01-8373-15AA8CF13570}"/>
            </c:ext>
          </c:extLst>
        </c:ser>
        <c:ser>
          <c:idx val="4"/>
          <c:order val="4"/>
          <c:tx>
            <c:strRef>
              <c:f>'Opt compartides Titulacions'!$I$52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Titulacions'!$J$52:$O$52</c:f>
              <c:numCache>
                <c:formatCode>General</c:formatCode>
                <c:ptCount val="6"/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77-4E01-8373-15AA8CF13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30048"/>
        <c:axId val="137348224"/>
      </c:lineChart>
      <c:catAx>
        <c:axId val="1373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348224"/>
        <c:crosses val="autoZero"/>
        <c:auto val="1"/>
        <c:lblAlgn val="ctr"/>
        <c:lblOffset val="100"/>
        <c:noMultiLvlLbl val="0"/>
      </c:catAx>
      <c:valAx>
        <c:axId val="13734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3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Titulacions'!$A$58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Titulacions'!$B$58:$F$58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9-4A96-8C12-1760733124CE}"/>
            </c:ext>
          </c:extLst>
        </c:ser>
        <c:ser>
          <c:idx val="1"/>
          <c:order val="1"/>
          <c:tx>
            <c:strRef>
              <c:f>'Opt compartides Titulacions'!$A$59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Titulacions'!$B$59:$F$59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9-4A96-8C12-1760733124CE}"/>
            </c:ext>
          </c:extLst>
        </c:ser>
        <c:ser>
          <c:idx val="2"/>
          <c:order val="2"/>
          <c:tx>
            <c:strRef>
              <c:f>'Opt compartides Titulacions'!$A$60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Titulacions'!$B$57:$G$57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Titulacions'!$B$60:$G$60</c:f>
              <c:numCache>
                <c:formatCode>General</c:formatCode>
                <c:ptCount val="6"/>
                <c:pt idx="0">
                  <c:v>3</c:v>
                </c:pt>
                <c:pt idx="1">
                  <c:v>17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9-4A96-8C12-1760733124CE}"/>
            </c:ext>
          </c:extLst>
        </c:ser>
        <c:ser>
          <c:idx val="3"/>
          <c:order val="3"/>
          <c:tx>
            <c:strRef>
              <c:f>'Opt compartides Titulacions'!$A$61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Titulacions'!$B$61:$F$61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9-4A96-8C12-1760733124CE}"/>
            </c:ext>
          </c:extLst>
        </c:ser>
        <c:ser>
          <c:idx val="4"/>
          <c:order val="4"/>
          <c:tx>
            <c:strRef>
              <c:f>'Opt compartides Titulacions'!$A$62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Titulacions'!$B$62:$G$62</c:f>
              <c:numCache>
                <c:formatCode>General</c:formatCod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9-4A96-8C12-17607331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69312"/>
        <c:axId val="137479296"/>
      </c:lineChart>
      <c:catAx>
        <c:axId val="13746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479296"/>
        <c:crosses val="autoZero"/>
        <c:auto val="1"/>
        <c:lblAlgn val="ctr"/>
        <c:lblOffset val="100"/>
        <c:noMultiLvlLbl val="0"/>
      </c:catAx>
      <c:valAx>
        <c:axId val="1374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6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Titulacions'!$I$58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Titulacions'!$J$57:$N$57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Titulacions'!$J$58:$N$58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0-4DAE-92F0-8B56135F02C3}"/>
            </c:ext>
          </c:extLst>
        </c:ser>
        <c:ser>
          <c:idx val="1"/>
          <c:order val="1"/>
          <c:tx>
            <c:strRef>
              <c:f>'Opt compartides Titulacions'!$I$59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Titulacions'!$J$59:$O$59</c:f>
              <c:numCache>
                <c:formatCode>General</c:formatCode>
                <c:ptCount val="6"/>
                <c:pt idx="4">
                  <c:v>3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0-4DAE-92F0-8B56135F02C3}"/>
            </c:ext>
          </c:extLst>
        </c:ser>
        <c:ser>
          <c:idx val="2"/>
          <c:order val="2"/>
          <c:tx>
            <c:strRef>
              <c:f>'Opt compartides Titulacions'!$I$60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Titulacions'!$J$60:$O$60</c:f>
              <c:numCache>
                <c:formatCode>General</c:formatCode>
                <c:ptCount val="6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20-4DAE-92F0-8B56135F02C3}"/>
            </c:ext>
          </c:extLst>
        </c:ser>
        <c:ser>
          <c:idx val="3"/>
          <c:order val="3"/>
          <c:tx>
            <c:strRef>
              <c:f>'Opt compartides Titulacions'!$I$61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Titulacions'!$J$57:$N$57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Titulacions'!$J$61:$N$61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20-4DAE-92F0-8B56135F02C3}"/>
            </c:ext>
          </c:extLst>
        </c:ser>
        <c:ser>
          <c:idx val="4"/>
          <c:order val="4"/>
          <c:tx>
            <c:strRef>
              <c:f>'Opt compartides Titulacions'!$I$62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Titulacions'!$J$62:$O$62</c:f>
              <c:numCache>
                <c:formatCode>General</c:formatCode>
                <c:ptCount val="6"/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20-4DAE-92F0-8B56135F0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92192"/>
        <c:axId val="137622656"/>
      </c:lineChart>
      <c:catAx>
        <c:axId val="13759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622656"/>
        <c:crosses val="autoZero"/>
        <c:auto val="1"/>
        <c:lblAlgn val="ctr"/>
        <c:lblOffset val="100"/>
        <c:noMultiLvlLbl val="0"/>
      </c:catAx>
      <c:valAx>
        <c:axId val="13762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EPSEVG'!$B$14:$B$16</c:f>
              <c:strCache>
                <c:ptCount val="1"/>
                <c:pt idx="0">
                  <c:v>Disseny i aplicacions electròniques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EPSEVG'!$AE$2:$AI$2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'Linies opt EPSEVG'!$AE$17:$AI$17</c:f>
              <c:numCache>
                <c:formatCode>General</c:formatCode>
                <c:ptCount val="5"/>
                <c:pt idx="0">
                  <c:v>72</c:v>
                </c:pt>
                <c:pt idx="1">
                  <c:v>36</c:v>
                </c:pt>
                <c:pt idx="2">
                  <c:v>35</c:v>
                </c:pt>
                <c:pt idx="3">
                  <c:v>21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E-4874-B97D-AACF0D0F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59648"/>
        <c:axId val="85661184"/>
      </c:barChart>
      <c:catAx>
        <c:axId val="856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661184"/>
        <c:crosses val="autoZero"/>
        <c:auto val="1"/>
        <c:lblAlgn val="ctr"/>
        <c:lblOffset val="100"/>
        <c:noMultiLvlLbl val="0"/>
      </c:catAx>
      <c:valAx>
        <c:axId val="856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65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Titulacions'!$A$67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Titulacions'!$B$66:$F$66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Titulacions'!$B$67:$F$67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5-4E62-ADC9-A5C0C1394E3A}"/>
            </c:ext>
          </c:extLst>
        </c:ser>
        <c:ser>
          <c:idx val="1"/>
          <c:order val="1"/>
          <c:tx>
            <c:strRef>
              <c:f>'Opt compartides Titulacions'!$A$68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Titulacions'!$B$68:$G$68</c:f>
              <c:numCache>
                <c:formatCode>General</c:formatCode>
                <c:ptCount val="6"/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5-4E62-ADC9-A5C0C1394E3A}"/>
            </c:ext>
          </c:extLst>
        </c:ser>
        <c:ser>
          <c:idx val="2"/>
          <c:order val="2"/>
          <c:tx>
            <c:strRef>
              <c:f>'Opt compartides Titulacions'!$A$69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Titulacions'!$B$69:$G$69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5-4E62-ADC9-A5C0C1394E3A}"/>
            </c:ext>
          </c:extLst>
        </c:ser>
        <c:ser>
          <c:idx val="3"/>
          <c:order val="3"/>
          <c:tx>
            <c:strRef>
              <c:f>'Opt compartides Titulacions'!$A$70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Titulacions'!$B$66:$F$66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Titulacions'!$B$70:$F$70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25-4E62-ADC9-A5C0C1394E3A}"/>
            </c:ext>
          </c:extLst>
        </c:ser>
        <c:ser>
          <c:idx val="4"/>
          <c:order val="4"/>
          <c:tx>
            <c:strRef>
              <c:f>'Opt compartides Titulacions'!$A$71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Titulacions'!$B$71:$G$71</c:f>
              <c:numCache>
                <c:formatCode>General</c:formatCode>
                <c:ptCount val="6"/>
                <c:pt idx="4">
                  <c:v>0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25-4E62-ADC9-A5C0C139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83712"/>
        <c:axId val="138364032"/>
      </c:lineChart>
      <c:catAx>
        <c:axId val="13808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364032"/>
        <c:crosses val="autoZero"/>
        <c:auto val="1"/>
        <c:lblAlgn val="ctr"/>
        <c:lblOffset val="100"/>
        <c:noMultiLvlLbl val="0"/>
      </c:catAx>
      <c:valAx>
        <c:axId val="1383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8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625588720517614E-2"/>
          <c:y val="0.14204894659087947"/>
          <c:w val="0.90303097264365473"/>
          <c:h val="0.7751671063028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'Linies opt EPSEVG'!$B$19:$B$21</c:f>
              <c:strCache>
                <c:ptCount val="1"/>
                <c:pt idx="0">
                  <c:v>Enginyeria de processos de fabricació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EPSEVG'!$AD$22:$AI$22</c:f>
              <c:numCache>
                <c:formatCode>General</c:formatCode>
                <c:ptCount val="6"/>
                <c:pt idx="0">
                  <c:v>144</c:v>
                </c:pt>
                <c:pt idx="1">
                  <c:v>93</c:v>
                </c:pt>
                <c:pt idx="2">
                  <c:v>119</c:v>
                </c:pt>
                <c:pt idx="3">
                  <c:v>91</c:v>
                </c:pt>
                <c:pt idx="4">
                  <c:v>48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B-4E1F-83BA-22DD97DC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77568"/>
        <c:axId val="85679104"/>
      </c:barChart>
      <c:catAx>
        <c:axId val="856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679104"/>
        <c:crosses val="autoZero"/>
        <c:auto val="1"/>
        <c:lblAlgn val="ctr"/>
        <c:lblOffset val="100"/>
        <c:noMultiLvlLbl val="0"/>
      </c:catAx>
      <c:valAx>
        <c:axId val="856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67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EPSEVG'!$B$24:$B$26</c:f>
              <c:strCache>
                <c:ptCount val="1"/>
                <c:pt idx="0">
                  <c:v>Càlcul de màquines -&gt; Calcul, Disseny i Fabricació de Maquines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EPSEVG'!$AD$27:$AI$27</c:f>
              <c:numCache>
                <c:formatCode>General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64</c:v>
                </c:pt>
                <c:pt idx="3">
                  <c:v>54</c:v>
                </c:pt>
                <c:pt idx="4">
                  <c:v>39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D-4AC6-A731-E1882C1E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95488"/>
        <c:axId val="85705472"/>
      </c:barChart>
      <c:catAx>
        <c:axId val="856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705472"/>
        <c:crosses val="autoZero"/>
        <c:auto val="1"/>
        <c:lblAlgn val="ctr"/>
        <c:lblOffset val="100"/>
        <c:noMultiLvlLbl val="0"/>
      </c:catAx>
      <c:valAx>
        <c:axId val="8570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6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544444444444568"/>
          <c:y val="2.7331185097402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EPSEVG'!$B$36:$B$38</c:f>
              <c:strCache>
                <c:ptCount val="1"/>
                <c:pt idx="0">
                  <c:v>Sistemes elèctrics de potència i instal·lacions elèctriques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EPSEVG'!$AD$39:$AI$39</c:f>
              <c:numCache>
                <c:formatCode>General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42</c:v>
                </c:pt>
                <c:pt idx="3">
                  <c:v>28</c:v>
                </c:pt>
                <c:pt idx="4">
                  <c:v>26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3-4C5C-8E15-BF54EFCC1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03776"/>
        <c:axId val="85805312"/>
      </c:barChart>
      <c:catAx>
        <c:axId val="858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805312"/>
        <c:crosses val="autoZero"/>
        <c:auto val="1"/>
        <c:lblAlgn val="ctr"/>
        <c:lblOffset val="100"/>
        <c:noMultiLvlLbl val="0"/>
      </c:catAx>
      <c:valAx>
        <c:axId val="858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80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EPSEVG'!$B$41:$B$43</c:f>
              <c:strCache>
                <c:ptCount val="1"/>
                <c:pt idx="0">
                  <c:v>Accionaments elèctrics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EPSEVG'!$AD$44:$AI$44</c:f>
              <c:numCache>
                <c:formatCode>General</c:formatCode>
                <c:ptCount val="6"/>
                <c:pt idx="0">
                  <c:v>10</c:v>
                </c:pt>
                <c:pt idx="1">
                  <c:v>36</c:v>
                </c:pt>
                <c:pt idx="2">
                  <c:v>22</c:v>
                </c:pt>
                <c:pt idx="3">
                  <c:v>21</c:v>
                </c:pt>
                <c:pt idx="4">
                  <c:v>16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A-407A-9E38-A28A9F6E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29888"/>
        <c:axId val="85843968"/>
      </c:barChart>
      <c:catAx>
        <c:axId val="8582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843968"/>
        <c:crosses val="autoZero"/>
        <c:auto val="1"/>
        <c:lblAlgn val="ctr"/>
        <c:lblOffset val="100"/>
        <c:noMultiLvlLbl val="0"/>
      </c:catAx>
      <c:valAx>
        <c:axId val="858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82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EPSEVG'!$B$46:$B$49</c:f>
              <c:strCache>
                <c:ptCount val="1"/>
                <c:pt idx="0">
                  <c:v>Tecnologies avançades d’automatització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EPSEVG'!$AD$50:$AI$50</c:f>
              <c:numCache>
                <c:formatCode>General</c:formatCode>
                <c:ptCount val="6"/>
                <c:pt idx="0">
                  <c:v>46</c:v>
                </c:pt>
                <c:pt idx="1">
                  <c:v>42</c:v>
                </c:pt>
                <c:pt idx="2">
                  <c:v>40</c:v>
                </c:pt>
                <c:pt idx="3">
                  <c:v>35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B-43F6-B93D-AA6B053A4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764992"/>
        <c:axId val="87766528"/>
      </c:barChart>
      <c:catAx>
        <c:axId val="877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766528"/>
        <c:crosses val="autoZero"/>
        <c:auto val="1"/>
        <c:lblAlgn val="ctr"/>
        <c:lblOffset val="100"/>
        <c:noMultiLvlLbl val="0"/>
      </c:catAx>
      <c:valAx>
        <c:axId val="877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7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EPSEVG'!$B$52:$B$55</c:f>
              <c:strCache>
                <c:ptCount val="1"/>
                <c:pt idx="0">
                  <c:v>Aplicacions industrials de l’electrònica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EPSEVG'!$AD$2:$AI$2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EPSEVG'!$AD$56:$AI$56</c:f>
              <c:numCache>
                <c:formatCode>General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37</c:v>
                </c:pt>
                <c:pt idx="3">
                  <c:v>28</c:v>
                </c:pt>
                <c:pt idx="4">
                  <c:v>16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3-47E1-947E-B12EF3A20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795200"/>
        <c:axId val="87796736"/>
      </c:barChart>
      <c:catAx>
        <c:axId val="877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796736"/>
        <c:crosses val="autoZero"/>
        <c:auto val="1"/>
        <c:lblAlgn val="ctr"/>
        <c:lblOffset val="100"/>
        <c:noMultiLvlLbl val="0"/>
      </c:catAx>
      <c:valAx>
        <c:axId val="8779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79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930088</xdr:colOff>
      <xdr:row>141</xdr:row>
      <xdr:rowOff>90766</xdr:rowOff>
    </xdr:from>
    <xdr:to>
      <xdr:col>32</xdr:col>
      <xdr:colOff>504264</xdr:colOff>
      <xdr:row>155</xdr:row>
      <xdr:rowOff>43702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33617</xdr:colOff>
      <xdr:row>139</xdr:row>
      <xdr:rowOff>179294</xdr:rowOff>
    </xdr:from>
    <xdr:to>
      <xdr:col>42</xdr:col>
      <xdr:colOff>336176</xdr:colOff>
      <xdr:row>154</xdr:row>
      <xdr:rowOff>155759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567497</xdr:colOff>
      <xdr:row>243</xdr:row>
      <xdr:rowOff>32017</xdr:rowOff>
    </xdr:from>
    <xdr:to>
      <xdr:col>36</xdr:col>
      <xdr:colOff>94449</xdr:colOff>
      <xdr:row>256</xdr:row>
      <xdr:rowOff>166488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683559</xdr:colOff>
      <xdr:row>157</xdr:row>
      <xdr:rowOff>67235</xdr:rowOff>
    </xdr:from>
    <xdr:to>
      <xdr:col>42</xdr:col>
      <xdr:colOff>302558</xdr:colOff>
      <xdr:row>174</xdr:row>
      <xdr:rowOff>189378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1030940</xdr:colOff>
      <xdr:row>163</xdr:row>
      <xdr:rowOff>179295</xdr:rowOff>
    </xdr:from>
    <xdr:to>
      <xdr:col>32</xdr:col>
      <xdr:colOff>493059</xdr:colOff>
      <xdr:row>174</xdr:row>
      <xdr:rowOff>189379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997323</xdr:colOff>
      <xdr:row>178</xdr:row>
      <xdr:rowOff>112059</xdr:rowOff>
    </xdr:from>
    <xdr:to>
      <xdr:col>32</xdr:col>
      <xdr:colOff>437029</xdr:colOff>
      <xdr:row>189</xdr:row>
      <xdr:rowOff>66114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649940</xdr:colOff>
      <xdr:row>180</xdr:row>
      <xdr:rowOff>100854</xdr:rowOff>
    </xdr:from>
    <xdr:to>
      <xdr:col>42</xdr:col>
      <xdr:colOff>268940</xdr:colOff>
      <xdr:row>189</xdr:row>
      <xdr:rowOff>99732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974911</xdr:colOff>
      <xdr:row>196</xdr:row>
      <xdr:rowOff>56030</xdr:rowOff>
    </xdr:from>
    <xdr:to>
      <xdr:col>32</xdr:col>
      <xdr:colOff>381000</xdr:colOff>
      <xdr:row>205</xdr:row>
      <xdr:rowOff>122141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661147</xdr:colOff>
      <xdr:row>197</xdr:row>
      <xdr:rowOff>78441</xdr:rowOff>
    </xdr:from>
    <xdr:to>
      <xdr:col>42</xdr:col>
      <xdr:colOff>246530</xdr:colOff>
      <xdr:row>205</xdr:row>
      <xdr:rowOff>133344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585106</xdr:colOff>
      <xdr:row>211</xdr:row>
      <xdr:rowOff>56028</xdr:rowOff>
    </xdr:from>
    <xdr:to>
      <xdr:col>35</xdr:col>
      <xdr:colOff>108056</xdr:colOff>
      <xdr:row>220</xdr:row>
      <xdr:rowOff>68035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272143</xdr:colOff>
      <xdr:row>211</xdr:row>
      <xdr:rowOff>56028</xdr:rowOff>
    </xdr:from>
    <xdr:to>
      <xdr:col>43</xdr:col>
      <xdr:colOff>493059</xdr:colOff>
      <xdr:row>220</xdr:row>
      <xdr:rowOff>68036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229719</xdr:colOff>
      <xdr:row>211</xdr:row>
      <xdr:rowOff>31217</xdr:rowOff>
    </xdr:from>
    <xdr:to>
      <xdr:col>29</xdr:col>
      <xdr:colOff>319368</xdr:colOff>
      <xdr:row>219</xdr:row>
      <xdr:rowOff>120864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53628</xdr:colOff>
      <xdr:row>226</xdr:row>
      <xdr:rowOff>13606</xdr:rowOff>
    </xdr:from>
    <xdr:to>
      <xdr:col>30</xdr:col>
      <xdr:colOff>476251</xdr:colOff>
      <xdr:row>256</xdr:row>
      <xdr:rowOff>148078</xdr:rowOff>
    </xdr:to>
    <xdr:graphicFrame macro="">
      <xdr:nvGraphicFramePr>
        <xdr:cNvPr id="16" name="Gràfic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491658</xdr:colOff>
      <xdr:row>224</xdr:row>
      <xdr:rowOff>166688</xdr:rowOff>
    </xdr:from>
    <xdr:to>
      <xdr:col>44</xdr:col>
      <xdr:colOff>277346</xdr:colOff>
      <xdr:row>238</xdr:row>
      <xdr:rowOff>151560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37</xdr:col>
      <xdr:colOff>106457</xdr:colOff>
      <xdr:row>246</xdr:row>
      <xdr:rowOff>128869</xdr:rowOff>
    </xdr:from>
    <xdr:to>
      <xdr:col>44</xdr:col>
      <xdr:colOff>12807</xdr:colOff>
      <xdr:row>255</xdr:row>
      <xdr:rowOff>162486</xdr:rowOff>
    </xdr:to>
    <xdr:graphicFrame macro="">
      <xdr:nvGraphicFramePr>
        <xdr:cNvPr id="18" name="Gràfic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133707</xdr:colOff>
      <xdr:row>19</xdr:row>
      <xdr:rowOff>115364</xdr:rowOff>
    </xdr:from>
    <xdr:to>
      <xdr:col>20</xdr:col>
      <xdr:colOff>580967</xdr:colOff>
      <xdr:row>26</xdr:row>
      <xdr:rowOff>264451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90282</xdr:colOff>
      <xdr:row>2</xdr:row>
      <xdr:rowOff>97320</xdr:rowOff>
    </xdr:from>
    <xdr:to>
      <xdr:col>25</xdr:col>
      <xdr:colOff>638175</xdr:colOff>
      <xdr:row>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185765</xdr:colOff>
      <xdr:row>19</xdr:row>
      <xdr:rowOff>109450</xdr:rowOff>
    </xdr:from>
    <xdr:to>
      <xdr:col>25</xdr:col>
      <xdr:colOff>649592</xdr:colOff>
      <xdr:row>26</xdr:row>
      <xdr:rowOff>275103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36088</xdr:colOff>
      <xdr:row>28</xdr:row>
      <xdr:rowOff>104717</xdr:rowOff>
    </xdr:from>
    <xdr:to>
      <xdr:col>20</xdr:col>
      <xdr:colOff>717177</xdr:colOff>
      <xdr:row>35</xdr:row>
      <xdr:rowOff>235323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58570</xdr:colOff>
      <xdr:row>11</xdr:row>
      <xdr:rowOff>98800</xdr:rowOff>
    </xdr:from>
    <xdr:to>
      <xdr:col>20</xdr:col>
      <xdr:colOff>590550</xdr:colOff>
      <xdr:row>17</xdr:row>
      <xdr:rowOff>219075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159144</xdr:colOff>
      <xdr:row>11</xdr:row>
      <xdr:rowOff>101758</xdr:rowOff>
    </xdr:from>
    <xdr:to>
      <xdr:col>25</xdr:col>
      <xdr:colOff>664384</xdr:colOff>
      <xdr:row>17</xdr:row>
      <xdr:rowOff>192865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110039</xdr:colOff>
      <xdr:row>28</xdr:row>
      <xdr:rowOff>88744</xdr:rowOff>
    </xdr:from>
    <xdr:to>
      <xdr:col>25</xdr:col>
      <xdr:colOff>694765</xdr:colOff>
      <xdr:row>35</xdr:row>
      <xdr:rowOff>179294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72176</xdr:colOff>
      <xdr:row>2</xdr:row>
      <xdr:rowOff>80459</xdr:rowOff>
    </xdr:from>
    <xdr:to>
      <xdr:col>20</xdr:col>
      <xdr:colOff>602263</xdr:colOff>
      <xdr:row>9</xdr:row>
      <xdr:rowOff>196415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99391</xdr:colOff>
      <xdr:row>37</xdr:row>
      <xdr:rowOff>80391</xdr:rowOff>
    </xdr:from>
    <xdr:to>
      <xdr:col>25</xdr:col>
      <xdr:colOff>750794</xdr:colOff>
      <xdr:row>44</xdr:row>
      <xdr:rowOff>224118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84775</xdr:colOff>
      <xdr:row>37</xdr:row>
      <xdr:rowOff>63338</xdr:rowOff>
    </xdr:from>
    <xdr:to>
      <xdr:col>20</xdr:col>
      <xdr:colOff>556884</xdr:colOff>
      <xdr:row>44</xdr:row>
      <xdr:rowOff>146165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57151</xdr:colOff>
      <xdr:row>46</xdr:row>
      <xdr:rowOff>85726</xdr:rowOff>
    </xdr:from>
    <xdr:to>
      <xdr:col>20</xdr:col>
      <xdr:colOff>657225</xdr:colOff>
      <xdr:row>53</xdr:row>
      <xdr:rowOff>257176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123825</xdr:colOff>
      <xdr:row>46</xdr:row>
      <xdr:rowOff>85726</xdr:rowOff>
    </xdr:from>
    <xdr:to>
      <xdr:col>25</xdr:col>
      <xdr:colOff>657225</xdr:colOff>
      <xdr:row>53</xdr:row>
      <xdr:rowOff>238126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85725</xdr:colOff>
      <xdr:row>56</xdr:row>
      <xdr:rowOff>38100</xdr:rowOff>
    </xdr:from>
    <xdr:to>
      <xdr:col>20</xdr:col>
      <xdr:colOff>600074</xdr:colOff>
      <xdr:row>62</xdr:row>
      <xdr:rowOff>219075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152400</xdr:colOff>
      <xdr:row>56</xdr:row>
      <xdr:rowOff>47625</xdr:rowOff>
    </xdr:from>
    <xdr:to>
      <xdr:col>25</xdr:col>
      <xdr:colOff>638175</xdr:colOff>
      <xdr:row>62</xdr:row>
      <xdr:rowOff>247650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95250</xdr:colOff>
      <xdr:row>64</xdr:row>
      <xdr:rowOff>57150</xdr:rowOff>
    </xdr:from>
    <xdr:to>
      <xdr:col>20</xdr:col>
      <xdr:colOff>657225</xdr:colOff>
      <xdr:row>71</xdr:row>
      <xdr:rowOff>219075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6"/>
  <sheetViews>
    <sheetView tabSelected="1" zoomScale="115" zoomScaleNormal="115" workbookViewId="0">
      <pane ySplit="2" topLeftCell="A105" activePane="bottomLeft" state="frozen"/>
      <selection activeCell="F15" sqref="F15"/>
      <selection pane="bottomLeft" activeCell="E122" sqref="E122"/>
    </sheetView>
  </sheetViews>
  <sheetFormatPr defaultColWidth="11.42578125" defaultRowHeight="15" x14ac:dyDescent="0.25"/>
  <cols>
    <col min="1" max="1" width="9.5703125" customWidth="1"/>
    <col min="2" max="2" width="23.140625" customWidth="1"/>
    <col min="3" max="3" width="16.42578125" customWidth="1"/>
    <col min="4" max="4" width="10.5703125" customWidth="1"/>
    <col min="5" max="5" width="11" customWidth="1"/>
    <col min="6" max="6" width="6.7109375" customWidth="1"/>
    <col min="7" max="7" width="6.7109375" style="764" customWidth="1"/>
    <col min="8" max="8" width="47" customWidth="1"/>
    <col min="9" max="9" width="9.140625" customWidth="1"/>
    <col min="10" max="10" width="8.85546875" customWidth="1"/>
    <col min="11" max="27" width="5.7109375" hidden="1" customWidth="1"/>
    <col min="28" max="28" width="10.42578125" customWidth="1"/>
    <col min="29" max="29" width="43.5703125" customWidth="1"/>
    <col min="30" max="32" width="9.7109375" style="32" customWidth="1"/>
    <col min="33" max="33" width="11.28515625" style="32" customWidth="1"/>
    <col min="34" max="34" width="10.85546875" style="32" customWidth="1"/>
    <col min="35" max="35" width="10.28515625" style="51" customWidth="1"/>
    <col min="36" max="37" width="6" style="51" customWidth="1"/>
    <col min="38" max="38" width="7.85546875" customWidth="1"/>
    <col min="39" max="39" width="4.85546875" customWidth="1"/>
    <col min="40" max="40" width="5.7109375" customWidth="1"/>
    <col min="41" max="41" width="6.7109375" customWidth="1"/>
    <col min="42" max="42" width="5.7109375" customWidth="1"/>
    <col min="43" max="43" width="6.7109375" customWidth="1"/>
  </cols>
  <sheetData>
    <row r="1" spans="1:43" ht="24" customHeight="1" x14ac:dyDescent="0.25">
      <c r="A1" s="6" t="s">
        <v>329</v>
      </c>
      <c r="B1" s="3"/>
      <c r="C1" s="3"/>
      <c r="D1" s="3"/>
      <c r="E1" s="3"/>
      <c r="F1" s="3"/>
      <c r="G1" s="7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2" t="s">
        <v>3</v>
      </c>
      <c r="AE1" s="12"/>
      <c r="AF1" s="12"/>
      <c r="AG1" s="12"/>
      <c r="AH1" s="433"/>
      <c r="AI1" s="433"/>
      <c r="AJ1" s="553"/>
      <c r="AK1" s="554"/>
      <c r="AL1" s="360" t="s">
        <v>235</v>
      </c>
      <c r="AM1" s="361"/>
      <c r="AN1" s="362"/>
      <c r="AO1" s="362"/>
      <c r="AP1" s="362"/>
      <c r="AQ1" s="363"/>
    </row>
    <row r="2" spans="1:43" ht="31.5" x14ac:dyDescent="0.25">
      <c r="A2" s="4" t="s">
        <v>2</v>
      </c>
      <c r="B2" s="4" t="s">
        <v>0</v>
      </c>
      <c r="C2" s="4" t="s">
        <v>1</v>
      </c>
      <c r="D2" s="596" t="s">
        <v>253</v>
      </c>
      <c r="E2" s="4" t="s">
        <v>138</v>
      </c>
      <c r="F2" s="4" t="s">
        <v>402</v>
      </c>
      <c r="G2" s="739" t="s">
        <v>403</v>
      </c>
      <c r="H2" s="597" t="s">
        <v>254</v>
      </c>
      <c r="I2" s="598" t="s">
        <v>255</v>
      </c>
      <c r="J2" s="599" t="s">
        <v>256</v>
      </c>
      <c r="K2" s="551">
        <v>701</v>
      </c>
      <c r="L2" s="551">
        <v>702</v>
      </c>
      <c r="M2" s="551">
        <v>707</v>
      </c>
      <c r="N2" s="551">
        <v>709</v>
      </c>
      <c r="O2" s="551">
        <v>710</v>
      </c>
      <c r="P2" s="551">
        <v>712</v>
      </c>
      <c r="Q2" s="551">
        <v>713</v>
      </c>
      <c r="R2" s="551">
        <v>717</v>
      </c>
      <c r="S2" s="551">
        <v>723</v>
      </c>
      <c r="T2" s="551">
        <v>729</v>
      </c>
      <c r="U2" s="551">
        <v>732</v>
      </c>
      <c r="V2" s="551">
        <v>737</v>
      </c>
      <c r="W2" s="551">
        <v>744</v>
      </c>
      <c r="X2" s="551">
        <v>748</v>
      </c>
      <c r="Y2" s="551">
        <v>749</v>
      </c>
      <c r="Z2" s="551">
        <v>756</v>
      </c>
      <c r="AA2" s="4"/>
      <c r="AB2" s="4" t="s">
        <v>135</v>
      </c>
      <c r="AC2" s="5"/>
      <c r="AD2" s="520" t="s">
        <v>4</v>
      </c>
      <c r="AE2" s="520" t="s">
        <v>5</v>
      </c>
      <c r="AF2" s="520" t="s">
        <v>6</v>
      </c>
      <c r="AG2" s="520" t="s">
        <v>128</v>
      </c>
      <c r="AH2" s="555" t="s">
        <v>225</v>
      </c>
      <c r="AI2" s="555" t="s">
        <v>243</v>
      </c>
      <c r="AJ2" s="221" t="s">
        <v>97</v>
      </c>
      <c r="AK2" s="221" t="s">
        <v>98</v>
      </c>
      <c r="AL2" s="364" t="s">
        <v>101</v>
      </c>
      <c r="AM2" s="364" t="s">
        <v>135</v>
      </c>
      <c r="AN2" s="365" t="s">
        <v>143</v>
      </c>
      <c r="AO2" s="365" t="s">
        <v>144</v>
      </c>
      <c r="AP2" s="365" t="s">
        <v>145</v>
      </c>
      <c r="AQ2" s="366" t="s">
        <v>146</v>
      </c>
    </row>
    <row r="3" spans="1:43" s="2" customFormat="1" ht="15.75" x14ac:dyDescent="0.25">
      <c r="A3" s="34"/>
      <c r="B3" s="34"/>
      <c r="C3" s="34"/>
      <c r="D3" s="34"/>
      <c r="E3" s="34"/>
      <c r="F3" s="34"/>
      <c r="G3" s="740"/>
      <c r="H3" s="34"/>
      <c r="I3" s="34"/>
      <c r="J3" s="3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34"/>
      <c r="AB3" s="34"/>
      <c r="AC3" s="34"/>
      <c r="AD3" s="14"/>
      <c r="AE3" s="14"/>
      <c r="AF3" s="14"/>
      <c r="AG3" s="15"/>
      <c r="AH3" s="15"/>
      <c r="AI3" s="53"/>
      <c r="AJ3" s="52"/>
      <c r="AK3" s="53"/>
      <c r="AL3" s="202"/>
      <c r="AM3" s="203"/>
      <c r="AN3" s="204"/>
      <c r="AO3" s="205"/>
      <c r="AP3" s="205"/>
      <c r="AQ3" s="202"/>
    </row>
    <row r="4" spans="1:43" x14ac:dyDescent="0.25">
      <c r="A4" s="825" t="s">
        <v>293</v>
      </c>
      <c r="B4" s="827" t="s">
        <v>92</v>
      </c>
      <c r="C4" s="9" t="s">
        <v>29</v>
      </c>
      <c r="D4" s="8" t="s">
        <v>28</v>
      </c>
      <c r="E4" s="33">
        <v>707</v>
      </c>
      <c r="F4" s="33">
        <v>3</v>
      </c>
      <c r="G4" s="741">
        <v>1</v>
      </c>
      <c r="H4" s="600" t="s">
        <v>261</v>
      </c>
      <c r="I4" s="601">
        <v>18</v>
      </c>
      <c r="J4" s="602"/>
      <c r="K4" s="225"/>
      <c r="L4" s="225"/>
      <c r="M4" s="17" t="s">
        <v>99</v>
      </c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33"/>
      <c r="AB4" s="33">
        <v>20</v>
      </c>
      <c r="AC4" s="33" t="s">
        <v>32</v>
      </c>
      <c r="AD4" s="336">
        <v>36</v>
      </c>
      <c r="AE4" s="337">
        <v>33</v>
      </c>
      <c r="AF4" s="337">
        <v>26</v>
      </c>
      <c r="AG4" s="338">
        <v>22</v>
      </c>
      <c r="AH4" s="406">
        <v>13</v>
      </c>
      <c r="AI4" s="338">
        <v>23</v>
      </c>
      <c r="AJ4" s="322"/>
      <c r="AK4" s="124" t="s">
        <v>99</v>
      </c>
      <c r="AL4" s="523">
        <v>20</v>
      </c>
      <c r="AM4" s="524">
        <v>1</v>
      </c>
      <c r="AN4" s="169"/>
      <c r="AO4" s="124" t="s">
        <v>99</v>
      </c>
      <c r="AP4" s="131"/>
      <c r="AQ4" s="132"/>
    </row>
    <row r="5" spans="1:43" x14ac:dyDescent="0.25">
      <c r="A5" s="826"/>
      <c r="B5" s="828"/>
      <c r="C5" s="9" t="s">
        <v>30</v>
      </c>
      <c r="D5" s="8" t="s">
        <v>28</v>
      </c>
      <c r="E5" s="33">
        <v>744</v>
      </c>
      <c r="F5" s="33">
        <v>2</v>
      </c>
      <c r="G5" s="741">
        <v>2</v>
      </c>
      <c r="H5" s="600" t="s">
        <v>262</v>
      </c>
      <c r="I5" s="601">
        <v>27</v>
      </c>
      <c r="J5" s="602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17" t="s">
        <v>99</v>
      </c>
      <c r="X5" s="225"/>
      <c r="Y5" s="225"/>
      <c r="Z5" s="225"/>
      <c r="AA5" s="33"/>
      <c r="AB5" s="33">
        <v>20</v>
      </c>
      <c r="AC5" s="33" t="s">
        <v>33</v>
      </c>
      <c r="AD5" s="339">
        <v>26</v>
      </c>
      <c r="AE5" s="340">
        <v>36</v>
      </c>
      <c r="AF5" s="340">
        <v>33</v>
      </c>
      <c r="AG5" s="341">
        <v>27</v>
      </c>
      <c r="AH5" s="411">
        <v>24</v>
      </c>
      <c r="AI5" s="341">
        <v>30</v>
      </c>
      <c r="AJ5" s="322"/>
      <c r="AK5" s="124" t="s">
        <v>99</v>
      </c>
      <c r="AL5" s="139">
        <v>40</v>
      </c>
      <c r="AM5" s="156">
        <v>2</v>
      </c>
      <c r="AN5" s="169"/>
      <c r="AO5" s="124" t="s">
        <v>99</v>
      </c>
      <c r="AP5" s="131"/>
      <c r="AQ5" s="132"/>
    </row>
    <row r="6" spans="1:43" x14ac:dyDescent="0.25">
      <c r="A6" s="826"/>
      <c r="B6" s="828"/>
      <c r="C6" s="9" t="s">
        <v>31</v>
      </c>
      <c r="D6" s="8" t="s">
        <v>28</v>
      </c>
      <c r="E6" s="33">
        <v>717.73199999999997</v>
      </c>
      <c r="F6" s="33">
        <v>3</v>
      </c>
      <c r="G6" s="741">
        <v>1</v>
      </c>
      <c r="H6" s="600" t="s">
        <v>263</v>
      </c>
      <c r="I6" s="601">
        <v>18</v>
      </c>
      <c r="J6" s="602"/>
      <c r="K6" s="225"/>
      <c r="L6" s="225"/>
      <c r="M6" s="225"/>
      <c r="N6" s="225"/>
      <c r="O6" s="225"/>
      <c r="P6" s="225"/>
      <c r="Q6" s="225"/>
      <c r="R6" s="17" t="s">
        <v>99</v>
      </c>
      <c r="S6" s="225"/>
      <c r="T6" s="225"/>
      <c r="U6" s="17" t="s">
        <v>99</v>
      </c>
      <c r="V6" s="225"/>
      <c r="W6" s="225"/>
      <c r="X6" s="225"/>
      <c r="Y6" s="225"/>
      <c r="Z6" s="225"/>
      <c r="AA6" s="33"/>
      <c r="AB6" s="33">
        <v>20</v>
      </c>
      <c r="AC6" s="33" t="s">
        <v>34</v>
      </c>
      <c r="AD6" s="342">
        <v>32</v>
      </c>
      <c r="AE6" s="343">
        <v>38</v>
      </c>
      <c r="AF6" s="343">
        <v>22</v>
      </c>
      <c r="AG6" s="344">
        <v>24</v>
      </c>
      <c r="AH6" s="407">
        <v>13</v>
      </c>
      <c r="AI6" s="344">
        <v>20</v>
      </c>
      <c r="AJ6" s="322"/>
      <c r="AK6" s="124" t="s">
        <v>99</v>
      </c>
      <c r="AL6" s="139">
        <v>20</v>
      </c>
      <c r="AM6" s="156">
        <v>1</v>
      </c>
      <c r="AN6" s="169"/>
      <c r="AO6" s="124" t="s">
        <v>99</v>
      </c>
      <c r="AP6" s="131"/>
      <c r="AQ6" s="132"/>
    </row>
    <row r="7" spans="1:43" s="1" customFormat="1" ht="15.75" x14ac:dyDescent="0.25">
      <c r="A7" s="35"/>
      <c r="B7" s="38"/>
      <c r="C7" s="36"/>
      <c r="D7" s="36"/>
      <c r="E7" s="36"/>
      <c r="F7" s="36"/>
      <c r="G7" s="742">
        <f>H7/3</f>
        <v>21</v>
      </c>
      <c r="H7" s="603">
        <f>SUM(I4:I6)</f>
        <v>63</v>
      </c>
      <c r="I7" s="604"/>
      <c r="J7" s="604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36"/>
      <c r="AB7" s="36"/>
      <c r="AC7" s="41" t="s">
        <v>96</v>
      </c>
      <c r="AD7" s="46">
        <f t="shared" ref="AD7:AI7" si="0">SUM(AD4:AD6)</f>
        <v>94</v>
      </c>
      <c r="AE7" s="47">
        <f t="shared" si="0"/>
        <v>107</v>
      </c>
      <c r="AF7" s="47">
        <f t="shared" si="0"/>
        <v>81</v>
      </c>
      <c r="AG7" s="42">
        <f t="shared" si="0"/>
        <v>73</v>
      </c>
      <c r="AH7" s="408">
        <f t="shared" si="0"/>
        <v>50</v>
      </c>
      <c r="AI7" s="408">
        <f t="shared" si="0"/>
        <v>73</v>
      </c>
      <c r="AJ7" s="54"/>
      <c r="AK7" s="55"/>
      <c r="AL7" s="73">
        <f>SUM(AL4:AL6)</f>
        <v>80</v>
      </c>
      <c r="AM7" s="154"/>
      <c r="AN7" s="158"/>
      <c r="AO7" s="73"/>
      <c r="AP7" s="94"/>
      <c r="AQ7" s="95"/>
    </row>
    <row r="8" spans="1:43" s="2" customFormat="1" ht="15.75" x14ac:dyDescent="0.25">
      <c r="A8" s="37"/>
      <c r="B8" s="39"/>
      <c r="C8" s="37"/>
      <c r="D8" s="37"/>
      <c r="E8" s="37"/>
      <c r="F8" s="37"/>
      <c r="G8" s="743"/>
      <c r="H8" s="37"/>
      <c r="I8" s="37"/>
      <c r="J8" s="37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37"/>
      <c r="AB8" s="37"/>
      <c r="AC8" s="37"/>
      <c r="AD8" s="223"/>
      <c r="AE8" s="223"/>
      <c r="AF8" s="223"/>
      <c r="AG8" s="223"/>
      <c r="AH8" s="223"/>
      <c r="AI8" s="556"/>
      <c r="AJ8" s="52"/>
      <c r="AK8" s="53"/>
      <c r="AL8" s="84"/>
      <c r="AM8" s="157"/>
      <c r="AN8" s="168"/>
      <c r="AO8" s="25"/>
      <c r="AP8" s="131"/>
      <c r="AQ8" s="132"/>
    </row>
    <row r="9" spans="1:43" x14ac:dyDescent="0.25">
      <c r="A9" s="825" t="s">
        <v>294</v>
      </c>
      <c r="B9" s="829" t="s">
        <v>35</v>
      </c>
      <c r="C9" s="7" t="s">
        <v>257</v>
      </c>
      <c r="D9" s="8" t="s">
        <v>28</v>
      </c>
      <c r="E9" s="33">
        <v>702</v>
      </c>
      <c r="F9" s="33">
        <v>3</v>
      </c>
      <c r="G9" s="741">
        <v>1</v>
      </c>
      <c r="H9" s="113" t="s">
        <v>264</v>
      </c>
      <c r="I9" s="605">
        <v>22.5</v>
      </c>
      <c r="J9" s="606"/>
      <c r="K9" s="225"/>
      <c r="L9" s="17" t="s">
        <v>99</v>
      </c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33"/>
      <c r="AB9" s="33">
        <v>20</v>
      </c>
      <c r="AC9" s="33" t="s">
        <v>37</v>
      </c>
      <c r="AD9" s="266">
        <v>50</v>
      </c>
      <c r="AE9" s="337">
        <v>35</v>
      </c>
      <c r="AF9" s="337">
        <v>25</v>
      </c>
      <c r="AG9" s="338">
        <v>27</v>
      </c>
      <c r="AH9" s="406">
        <v>18</v>
      </c>
      <c r="AI9" s="452">
        <v>26</v>
      </c>
      <c r="AJ9" s="125" t="s">
        <v>99</v>
      </c>
      <c r="AK9" s="135"/>
      <c r="AL9" s="139">
        <v>30</v>
      </c>
      <c r="AM9" s="156">
        <v>2</v>
      </c>
      <c r="AN9" s="123" t="s">
        <v>99</v>
      </c>
      <c r="AO9" s="131"/>
      <c r="AP9" s="131"/>
      <c r="AQ9" s="132"/>
    </row>
    <row r="10" spans="1:43" x14ac:dyDescent="0.25">
      <c r="A10" s="826"/>
      <c r="B10" s="828"/>
      <c r="C10" s="7" t="s">
        <v>258</v>
      </c>
      <c r="D10" s="8" t="s">
        <v>259</v>
      </c>
      <c r="E10" s="33">
        <v>702</v>
      </c>
      <c r="F10" s="33">
        <v>3</v>
      </c>
      <c r="G10" s="741">
        <v>1</v>
      </c>
      <c r="H10" s="113" t="s">
        <v>265</v>
      </c>
      <c r="I10" s="605">
        <v>20.25</v>
      </c>
      <c r="J10" s="606"/>
      <c r="K10" s="225"/>
      <c r="L10" s="17" t="s">
        <v>99</v>
      </c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33"/>
      <c r="AB10" s="33">
        <v>15</v>
      </c>
      <c r="AC10" s="33" t="s">
        <v>15</v>
      </c>
      <c r="AD10" s="265">
        <f>ROUND(103/2,0)</f>
        <v>52</v>
      </c>
      <c r="AE10" s="267">
        <v>50</v>
      </c>
      <c r="AF10" s="267">
        <v>58</v>
      </c>
      <c r="AG10" s="268">
        <v>54</v>
      </c>
      <c r="AH10" s="330">
        <v>32</v>
      </c>
      <c r="AI10" s="413">
        <v>30</v>
      </c>
      <c r="AJ10" s="125" t="s">
        <v>99</v>
      </c>
      <c r="AK10" s="123" t="s">
        <v>99</v>
      </c>
      <c r="AL10" s="311">
        <v>45</v>
      </c>
      <c r="AM10" s="156">
        <v>3</v>
      </c>
      <c r="AN10" s="123" t="s">
        <v>99</v>
      </c>
      <c r="AO10" s="123" t="s">
        <v>99</v>
      </c>
      <c r="AP10" s="131"/>
      <c r="AQ10" s="132"/>
    </row>
    <row r="11" spans="1:43" ht="15.75" customHeight="1" x14ac:dyDescent="0.25">
      <c r="A11" s="826"/>
      <c r="B11" s="828"/>
      <c r="C11" s="7" t="s">
        <v>260</v>
      </c>
      <c r="D11" s="8" t="s">
        <v>28</v>
      </c>
      <c r="E11" s="33">
        <v>702.71699999999998</v>
      </c>
      <c r="F11" s="33">
        <v>3</v>
      </c>
      <c r="G11" s="741">
        <v>1</v>
      </c>
      <c r="H11" s="113" t="s">
        <v>266</v>
      </c>
      <c r="I11" s="605">
        <v>22.5</v>
      </c>
      <c r="J11" s="606"/>
      <c r="K11" s="225"/>
      <c r="L11" s="17" t="s">
        <v>99</v>
      </c>
      <c r="M11" s="225"/>
      <c r="N11" s="225"/>
      <c r="O11" s="225"/>
      <c r="P11" s="225"/>
      <c r="Q11" s="225"/>
      <c r="R11" s="17" t="s">
        <v>99</v>
      </c>
      <c r="S11" s="225"/>
      <c r="T11" s="225"/>
      <c r="U11" s="225"/>
      <c r="V11" s="225"/>
      <c r="W11" s="225"/>
      <c r="X11" s="225"/>
      <c r="Y11" s="225"/>
      <c r="Z11" s="225"/>
      <c r="AA11" s="33"/>
      <c r="AB11" s="33">
        <v>20</v>
      </c>
      <c r="AC11" s="172" t="s">
        <v>202</v>
      </c>
      <c r="AD11" s="269">
        <v>49</v>
      </c>
      <c r="AE11" s="343">
        <v>32</v>
      </c>
      <c r="AF11" s="343">
        <v>38</v>
      </c>
      <c r="AG11" s="344">
        <v>20</v>
      </c>
      <c r="AH11" s="412">
        <v>22</v>
      </c>
      <c r="AI11" s="412">
        <v>27</v>
      </c>
      <c r="AJ11" s="125" t="s">
        <v>99</v>
      </c>
      <c r="AK11" s="135"/>
      <c r="AL11" s="139">
        <v>40</v>
      </c>
      <c r="AM11" s="156">
        <v>3</v>
      </c>
      <c r="AN11" s="123" t="s">
        <v>99</v>
      </c>
      <c r="AO11" s="131"/>
      <c r="AP11" s="131"/>
      <c r="AQ11" s="132"/>
    </row>
    <row r="12" spans="1:43" s="1" customFormat="1" ht="15.75" x14ac:dyDescent="0.25">
      <c r="A12" s="35"/>
      <c r="B12" s="38"/>
      <c r="C12" s="36"/>
      <c r="D12" s="36"/>
      <c r="E12" s="36"/>
      <c r="F12" s="36"/>
      <c r="G12" s="742">
        <f>H12/3</f>
        <v>21.75</v>
      </c>
      <c r="H12" s="603">
        <f>SUM(I9:I11)</f>
        <v>65.25</v>
      </c>
      <c r="I12" s="604"/>
      <c r="J12" s="604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36"/>
      <c r="AB12" s="36"/>
      <c r="AC12" s="41" t="s">
        <v>96</v>
      </c>
      <c r="AD12" s="218">
        <f t="shared" ref="AD12:AI12" si="1">SUM(AD9:AD11)</f>
        <v>151</v>
      </c>
      <c r="AE12" s="219">
        <f t="shared" si="1"/>
        <v>117</v>
      </c>
      <c r="AF12" s="219">
        <f t="shared" si="1"/>
        <v>121</v>
      </c>
      <c r="AG12" s="220">
        <f t="shared" si="1"/>
        <v>101</v>
      </c>
      <c r="AH12" s="220">
        <f t="shared" si="1"/>
        <v>72</v>
      </c>
      <c r="AI12" s="220">
        <f t="shared" si="1"/>
        <v>83</v>
      </c>
      <c r="AJ12" s="54"/>
      <c r="AK12" s="94"/>
      <c r="AL12" s="73">
        <f>SUM(AL9:AL11)</f>
        <v>115</v>
      </c>
      <c r="AM12" s="154"/>
      <c r="AN12" s="168"/>
      <c r="AO12" s="94"/>
      <c r="AP12" s="94"/>
      <c r="AQ12" s="95"/>
    </row>
    <row r="13" spans="1:43" s="2" customFormat="1" ht="15.75" x14ac:dyDescent="0.25">
      <c r="A13" s="37"/>
      <c r="B13" s="39"/>
      <c r="C13" s="37"/>
      <c r="D13" s="37"/>
      <c r="E13" s="37"/>
      <c r="F13" s="37"/>
      <c r="G13" s="743"/>
      <c r="H13" s="37"/>
      <c r="I13" s="37"/>
      <c r="J13" s="37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37"/>
      <c r="AB13" s="37"/>
      <c r="AC13" s="37"/>
      <c r="AD13" s="16"/>
      <c r="AE13" s="15"/>
      <c r="AF13" s="15"/>
      <c r="AG13" s="15"/>
      <c r="AH13" s="15"/>
      <c r="AI13" s="131"/>
      <c r="AJ13" s="52"/>
      <c r="AK13" s="131"/>
      <c r="AL13" s="84"/>
      <c r="AM13" s="157"/>
      <c r="AN13" s="168"/>
      <c r="AO13" s="131"/>
      <c r="AP13" s="131"/>
      <c r="AQ13" s="132"/>
    </row>
    <row r="14" spans="1:43" ht="15" customHeight="1" x14ac:dyDescent="0.25">
      <c r="A14" s="830" t="s">
        <v>295</v>
      </c>
      <c r="B14" s="823" t="s">
        <v>23</v>
      </c>
      <c r="C14" s="9" t="s">
        <v>17</v>
      </c>
      <c r="D14" s="8" t="s">
        <v>259</v>
      </c>
      <c r="E14" s="33">
        <v>712</v>
      </c>
      <c r="F14" s="33">
        <v>3</v>
      </c>
      <c r="G14" s="741">
        <v>1</v>
      </c>
      <c r="H14" s="600" t="s">
        <v>267</v>
      </c>
      <c r="I14" s="601">
        <v>11.25</v>
      </c>
      <c r="J14" s="602">
        <v>-11.25</v>
      </c>
      <c r="K14" s="225"/>
      <c r="L14" s="225"/>
      <c r="M14" s="225"/>
      <c r="N14" s="225"/>
      <c r="O14" s="225"/>
      <c r="P14" s="17" t="s">
        <v>99</v>
      </c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33"/>
      <c r="AB14" s="33">
        <v>16</v>
      </c>
      <c r="AC14" s="33" t="s">
        <v>21</v>
      </c>
      <c r="AD14" s="17"/>
      <c r="AE14" s="18">
        <v>30</v>
      </c>
      <c r="AF14" s="23">
        <v>14</v>
      </c>
      <c r="AG14" s="19">
        <v>10</v>
      </c>
      <c r="AH14" s="414">
        <v>15</v>
      </c>
      <c r="AI14" s="414">
        <v>17</v>
      </c>
      <c r="AJ14" s="125" t="s">
        <v>99</v>
      </c>
      <c r="AK14" s="135"/>
      <c r="AL14" s="139">
        <v>32</v>
      </c>
      <c r="AM14" s="156">
        <v>2</v>
      </c>
      <c r="AN14" s="123" t="s">
        <v>99</v>
      </c>
      <c r="AO14" s="131"/>
      <c r="AP14" s="131"/>
      <c r="AQ14" s="132"/>
    </row>
    <row r="15" spans="1:43" x14ac:dyDescent="0.25">
      <c r="A15" s="831"/>
      <c r="B15" s="824"/>
      <c r="C15" s="9" t="s">
        <v>24</v>
      </c>
      <c r="D15" s="8" t="s">
        <v>259</v>
      </c>
      <c r="E15" s="33">
        <v>710</v>
      </c>
      <c r="F15" s="33">
        <v>2</v>
      </c>
      <c r="G15" s="741">
        <v>2</v>
      </c>
      <c r="H15" s="600" t="s">
        <v>268</v>
      </c>
      <c r="I15" s="601">
        <v>18</v>
      </c>
      <c r="J15" s="602">
        <v>-18</v>
      </c>
      <c r="K15" s="225"/>
      <c r="L15" s="225"/>
      <c r="M15" s="225"/>
      <c r="N15" s="225"/>
      <c r="O15" s="17" t="s">
        <v>99</v>
      </c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33"/>
      <c r="AB15" s="33">
        <v>20</v>
      </c>
      <c r="AC15" s="33" t="s">
        <v>26</v>
      </c>
      <c r="AD15" s="17"/>
      <c r="AE15" s="20">
        <v>20</v>
      </c>
      <c r="AF15" s="64">
        <v>9</v>
      </c>
      <c r="AG15" s="21">
        <v>12</v>
      </c>
      <c r="AH15" s="436">
        <v>2</v>
      </c>
      <c r="AI15" s="436">
        <v>4</v>
      </c>
      <c r="AJ15" s="125" t="s">
        <v>99</v>
      </c>
      <c r="AK15" s="135"/>
      <c r="AL15" s="139">
        <v>20</v>
      </c>
      <c r="AM15" s="156">
        <v>1</v>
      </c>
      <c r="AN15" s="123" t="s">
        <v>99</v>
      </c>
      <c r="AO15" s="131"/>
      <c r="AP15" s="131"/>
      <c r="AQ15" s="132"/>
    </row>
    <row r="16" spans="1:43" x14ac:dyDescent="0.25">
      <c r="A16" s="831"/>
      <c r="B16" s="824"/>
      <c r="C16" s="9" t="s">
        <v>25</v>
      </c>
      <c r="D16" s="8" t="s">
        <v>259</v>
      </c>
      <c r="E16" s="33">
        <v>710</v>
      </c>
      <c r="F16" s="33">
        <v>3</v>
      </c>
      <c r="G16" s="741">
        <v>1</v>
      </c>
      <c r="H16" s="600" t="s">
        <v>269</v>
      </c>
      <c r="I16" s="601">
        <v>18</v>
      </c>
      <c r="J16" s="602">
        <v>-18</v>
      </c>
      <c r="K16" s="225"/>
      <c r="L16" s="225"/>
      <c r="M16" s="225"/>
      <c r="N16" s="225"/>
      <c r="O16" s="17" t="s">
        <v>99</v>
      </c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33"/>
      <c r="AB16" s="33">
        <v>20</v>
      </c>
      <c r="AC16" s="33" t="s">
        <v>27</v>
      </c>
      <c r="AD16" s="17"/>
      <c r="AE16" s="48">
        <v>22</v>
      </c>
      <c r="AF16" s="44">
        <v>13</v>
      </c>
      <c r="AG16" s="45">
        <v>13</v>
      </c>
      <c r="AH16" s="560">
        <v>4</v>
      </c>
      <c r="AI16" s="560">
        <v>5</v>
      </c>
      <c r="AJ16" s="125" t="s">
        <v>99</v>
      </c>
      <c r="AK16" s="135"/>
      <c r="AL16" s="139">
        <v>14</v>
      </c>
      <c r="AM16" s="156">
        <v>1</v>
      </c>
      <c r="AN16" s="123" t="s">
        <v>99</v>
      </c>
      <c r="AO16" s="131"/>
      <c r="AP16" s="131"/>
      <c r="AQ16" s="132"/>
    </row>
    <row r="17" spans="1:43" s="1" customFormat="1" ht="15.75" x14ac:dyDescent="0.25">
      <c r="A17" s="35"/>
      <c r="B17" s="38"/>
      <c r="C17" s="36"/>
      <c r="D17" s="36"/>
      <c r="E17" s="36"/>
      <c r="F17" s="36"/>
      <c r="G17" s="742">
        <f>H17/3</f>
        <v>15.75</v>
      </c>
      <c r="H17" s="603">
        <f>SUM(I14:I16)</f>
        <v>47.25</v>
      </c>
      <c r="I17" s="604"/>
      <c r="J17" s="604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36"/>
      <c r="AB17" s="36"/>
      <c r="AC17" s="41" t="s">
        <v>96</v>
      </c>
      <c r="AD17" s="22"/>
      <c r="AE17" s="49">
        <f>SUM(AE14:AE16)</f>
        <v>72</v>
      </c>
      <c r="AF17" s="50">
        <f>SUM(AF14:AF16)</f>
        <v>36</v>
      </c>
      <c r="AG17" s="327">
        <f>SUM(AG14:AG16)</f>
        <v>35</v>
      </c>
      <c r="AH17" s="327">
        <f>SUM(AH14:AH16)</f>
        <v>21</v>
      </c>
      <c r="AI17" s="327">
        <f>SUM(AI14:AI16)</f>
        <v>26</v>
      </c>
      <c r="AJ17" s="54"/>
      <c r="AK17" s="55"/>
      <c r="AL17" s="73">
        <f>SUM(AL14:AL16)</f>
        <v>66</v>
      </c>
      <c r="AM17" s="154"/>
      <c r="AN17" s="168"/>
      <c r="AO17" s="73"/>
      <c r="AP17" s="94"/>
      <c r="AQ17" s="95"/>
    </row>
    <row r="18" spans="1:43" s="2" customFormat="1" ht="15.75" x14ac:dyDescent="0.25">
      <c r="A18" s="37"/>
      <c r="B18" s="39"/>
      <c r="C18" s="37"/>
      <c r="D18" s="37"/>
      <c r="E18" s="37"/>
      <c r="F18" s="37"/>
      <c r="G18" s="743"/>
      <c r="H18" s="37"/>
      <c r="I18" s="37"/>
      <c r="J18" s="37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37"/>
      <c r="AB18" s="37"/>
      <c r="AC18" s="37"/>
      <c r="AD18" s="14"/>
      <c r="AE18" s="15"/>
      <c r="AF18" s="15"/>
      <c r="AG18" s="15"/>
      <c r="AH18" s="15"/>
      <c r="AI18" s="556"/>
      <c r="AJ18" s="52"/>
      <c r="AK18" s="53"/>
      <c r="AL18" s="84"/>
      <c r="AM18" s="157"/>
      <c r="AN18" s="168"/>
      <c r="AO18" s="25"/>
      <c r="AP18" s="131"/>
      <c r="AQ18" s="132"/>
    </row>
    <row r="19" spans="1:43" ht="15" customHeight="1" x14ac:dyDescent="0.25">
      <c r="A19" s="830" t="s">
        <v>292</v>
      </c>
      <c r="B19" s="823" t="s">
        <v>8</v>
      </c>
      <c r="C19" s="7" t="s">
        <v>270</v>
      </c>
      <c r="D19" s="8" t="s">
        <v>7</v>
      </c>
      <c r="E19" s="33">
        <v>702</v>
      </c>
      <c r="F19" s="33">
        <v>3</v>
      </c>
      <c r="G19" s="741">
        <v>1</v>
      </c>
      <c r="H19" s="113" t="s">
        <v>271</v>
      </c>
      <c r="I19" s="605">
        <v>18</v>
      </c>
      <c r="J19" s="606"/>
      <c r="K19" s="225"/>
      <c r="L19" s="17" t="s">
        <v>99</v>
      </c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33"/>
      <c r="AB19" s="33">
        <v>15</v>
      </c>
      <c r="AC19" s="33" t="s">
        <v>13</v>
      </c>
      <c r="AD19" s="262">
        <v>45</v>
      </c>
      <c r="AE19" s="23">
        <v>19</v>
      </c>
      <c r="AF19" s="29">
        <v>28</v>
      </c>
      <c r="AG19" s="24">
        <v>20</v>
      </c>
      <c r="AH19" s="440">
        <v>8</v>
      </c>
      <c r="AI19" s="440">
        <v>4</v>
      </c>
      <c r="AJ19" s="322"/>
      <c r="AK19" s="124" t="s">
        <v>99</v>
      </c>
      <c r="AL19" s="139">
        <v>30</v>
      </c>
      <c r="AM19" s="156">
        <v>2</v>
      </c>
      <c r="AN19" s="169"/>
      <c r="AO19" s="123" t="s">
        <v>99</v>
      </c>
      <c r="AP19" s="131"/>
      <c r="AQ19" s="132"/>
    </row>
    <row r="20" spans="1:43" x14ac:dyDescent="0.25">
      <c r="A20" s="831"/>
      <c r="B20" s="824"/>
      <c r="C20" s="7" t="s">
        <v>272</v>
      </c>
      <c r="D20" s="8" t="s">
        <v>7</v>
      </c>
      <c r="E20" s="33">
        <v>702</v>
      </c>
      <c r="F20" s="33">
        <v>3</v>
      </c>
      <c r="G20" s="741">
        <v>1</v>
      </c>
      <c r="H20" s="113" t="s">
        <v>273</v>
      </c>
      <c r="I20" s="605">
        <v>18</v>
      </c>
      <c r="J20" s="606"/>
      <c r="K20" s="225"/>
      <c r="L20" s="17" t="s">
        <v>99</v>
      </c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33"/>
      <c r="AB20" s="33">
        <v>15</v>
      </c>
      <c r="AC20" s="33" t="s">
        <v>14</v>
      </c>
      <c r="AD20" s="261">
        <v>47</v>
      </c>
      <c r="AE20" s="25">
        <v>24</v>
      </c>
      <c r="AF20" s="25">
        <v>33</v>
      </c>
      <c r="AG20" s="21">
        <v>17</v>
      </c>
      <c r="AH20" s="436">
        <v>8</v>
      </c>
      <c r="AI20" s="436">
        <v>9</v>
      </c>
      <c r="AJ20" s="322"/>
      <c r="AK20" s="124" t="s">
        <v>99</v>
      </c>
      <c r="AL20" s="139">
        <v>30</v>
      </c>
      <c r="AM20" s="156">
        <v>2</v>
      </c>
      <c r="AN20" s="169"/>
      <c r="AO20" s="123" t="s">
        <v>99</v>
      </c>
      <c r="AP20" s="131"/>
      <c r="AQ20" s="132"/>
    </row>
    <row r="21" spans="1:43" x14ac:dyDescent="0.25">
      <c r="A21" s="831"/>
      <c r="B21" s="824"/>
      <c r="C21" s="7" t="s">
        <v>258</v>
      </c>
      <c r="D21" s="8" t="s">
        <v>22</v>
      </c>
      <c r="E21" s="33">
        <v>702</v>
      </c>
      <c r="F21" s="33">
        <v>3</v>
      </c>
      <c r="G21" s="741">
        <v>1</v>
      </c>
      <c r="H21" s="113" t="s">
        <v>265</v>
      </c>
      <c r="I21" s="605">
        <v>20.25</v>
      </c>
      <c r="J21" s="606"/>
      <c r="K21" s="225"/>
      <c r="L21" s="17" t="s">
        <v>99</v>
      </c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33"/>
      <c r="AB21" s="33">
        <v>15</v>
      </c>
      <c r="AC21" s="33" t="s">
        <v>15</v>
      </c>
      <c r="AD21" s="263">
        <f>ROUND(103/2,0)</f>
        <v>52</v>
      </c>
      <c r="AE21" s="264">
        <v>50</v>
      </c>
      <c r="AF21" s="264">
        <v>58</v>
      </c>
      <c r="AG21" s="505">
        <v>54</v>
      </c>
      <c r="AH21" s="559">
        <v>32</v>
      </c>
      <c r="AI21" s="559">
        <v>30</v>
      </c>
      <c r="AJ21" s="322"/>
      <c r="AK21" s="124" t="s">
        <v>99</v>
      </c>
      <c r="AL21" s="139">
        <v>60</v>
      </c>
      <c r="AM21" s="156">
        <v>4</v>
      </c>
      <c r="AN21" s="169"/>
      <c r="AO21" s="123" t="s">
        <v>99</v>
      </c>
      <c r="AP21" s="131"/>
      <c r="AQ21" s="132"/>
    </row>
    <row r="22" spans="1:43" s="1" customFormat="1" ht="15.75" x14ac:dyDescent="0.25">
      <c r="A22" s="35"/>
      <c r="B22" s="38"/>
      <c r="C22" s="36"/>
      <c r="D22" s="36"/>
      <c r="E22" s="36"/>
      <c r="F22" s="36"/>
      <c r="G22" s="742">
        <f>H22/3</f>
        <v>18.75</v>
      </c>
      <c r="H22" s="603">
        <f>SUM(I19:I21)</f>
        <v>56.25</v>
      </c>
      <c r="I22" s="604"/>
      <c r="J22" s="604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36"/>
      <c r="AB22" s="36"/>
      <c r="AC22" s="41" t="s">
        <v>96</v>
      </c>
      <c r="AD22" s="218">
        <f t="shared" ref="AD22:AI22" si="2">SUM(AD19:AD21)</f>
        <v>144</v>
      </c>
      <c r="AE22" s="219">
        <f t="shared" si="2"/>
        <v>93</v>
      </c>
      <c r="AF22" s="219">
        <f t="shared" si="2"/>
        <v>119</v>
      </c>
      <c r="AG22" s="425">
        <f t="shared" si="2"/>
        <v>91</v>
      </c>
      <c r="AH22" s="409">
        <f t="shared" si="2"/>
        <v>48</v>
      </c>
      <c r="AI22" s="409">
        <f t="shared" si="2"/>
        <v>43</v>
      </c>
      <c r="AJ22" s="54"/>
      <c r="AK22" s="55"/>
      <c r="AL22" s="73">
        <f>SUM(AL19:AL21)</f>
        <v>120</v>
      </c>
      <c r="AM22" s="154"/>
      <c r="AN22" s="168"/>
      <c r="AO22" s="73"/>
      <c r="AP22" s="94"/>
      <c r="AQ22" s="95"/>
    </row>
    <row r="23" spans="1:43" s="2" customFormat="1" ht="15.75" x14ac:dyDescent="0.25">
      <c r="A23" s="37"/>
      <c r="B23" s="39"/>
      <c r="C23" s="37"/>
      <c r="D23" s="37"/>
      <c r="E23" s="37"/>
      <c r="F23" s="37"/>
      <c r="G23" s="743"/>
      <c r="H23" s="37"/>
      <c r="I23" s="37"/>
      <c r="J23" s="37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37"/>
      <c r="AB23" s="37"/>
      <c r="AC23" s="37"/>
      <c r="AD23" s="223"/>
      <c r="AE23" s="223"/>
      <c r="AF23" s="223"/>
      <c r="AG23" s="223"/>
      <c r="AH23" s="223"/>
      <c r="AI23" s="556"/>
      <c r="AJ23" s="52"/>
      <c r="AK23" s="53"/>
      <c r="AL23" s="84"/>
      <c r="AM23" s="157"/>
      <c r="AN23" s="168"/>
      <c r="AO23" s="25"/>
      <c r="AP23" s="131"/>
      <c r="AQ23" s="132"/>
    </row>
    <row r="24" spans="1:43" ht="15" customHeight="1" x14ac:dyDescent="0.25">
      <c r="A24" s="832" t="s">
        <v>274</v>
      </c>
      <c r="B24" s="835" t="s">
        <v>275</v>
      </c>
      <c r="C24" s="7" t="s">
        <v>276</v>
      </c>
      <c r="D24" s="33"/>
      <c r="E24" s="33">
        <v>737</v>
      </c>
      <c r="F24" s="33">
        <v>3</v>
      </c>
      <c r="G24" s="741">
        <v>1</v>
      </c>
      <c r="H24" s="113"/>
      <c r="I24" s="605"/>
      <c r="J24" s="60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17" t="s">
        <v>99</v>
      </c>
      <c r="W24" s="225"/>
      <c r="X24" s="225"/>
      <c r="Y24" s="225"/>
      <c r="Z24" s="225"/>
      <c r="AA24" s="33"/>
      <c r="AB24" s="33">
        <v>20</v>
      </c>
      <c r="AC24" s="33" t="s">
        <v>12</v>
      </c>
      <c r="AD24" s="428">
        <v>24</v>
      </c>
      <c r="AE24" s="226">
        <v>16</v>
      </c>
      <c r="AF24" s="429">
        <v>20</v>
      </c>
      <c r="AG24" s="430">
        <v>23</v>
      </c>
      <c r="AH24" s="452">
        <v>20</v>
      </c>
      <c r="AI24" s="452">
        <v>21</v>
      </c>
      <c r="AJ24" s="125" t="s">
        <v>99</v>
      </c>
      <c r="AK24" s="135"/>
      <c r="AL24" s="139">
        <v>30</v>
      </c>
      <c r="AM24" s="156">
        <v>2</v>
      </c>
      <c r="AN24" s="123" t="s">
        <v>99</v>
      </c>
      <c r="AO24" s="131"/>
      <c r="AP24" s="131"/>
      <c r="AQ24" s="132"/>
    </row>
    <row r="25" spans="1:43" x14ac:dyDescent="0.25">
      <c r="A25" s="833"/>
      <c r="B25" s="836"/>
      <c r="C25" s="9" t="s">
        <v>18</v>
      </c>
      <c r="D25" s="8" t="s">
        <v>7</v>
      </c>
      <c r="E25" s="33">
        <v>729</v>
      </c>
      <c r="F25" s="33">
        <v>3.5</v>
      </c>
      <c r="G25" s="741">
        <v>0.5</v>
      </c>
      <c r="H25" s="600" t="s">
        <v>277</v>
      </c>
      <c r="I25" s="601">
        <v>18</v>
      </c>
      <c r="J25" s="602"/>
      <c r="K25" s="225"/>
      <c r="L25" s="225"/>
      <c r="M25" s="225"/>
      <c r="N25" s="225"/>
      <c r="O25" s="225"/>
      <c r="P25" s="225"/>
      <c r="Q25" s="225"/>
      <c r="R25" s="225"/>
      <c r="S25" s="225"/>
      <c r="T25" s="17" t="s">
        <v>99</v>
      </c>
      <c r="U25" s="225"/>
      <c r="V25" s="225"/>
      <c r="W25" s="225"/>
      <c r="X25" s="225"/>
      <c r="Y25" s="225"/>
      <c r="Z25" s="225"/>
      <c r="AA25" s="33"/>
      <c r="AB25" s="33">
        <v>20</v>
      </c>
      <c r="AC25" s="33" t="s">
        <v>20</v>
      </c>
      <c r="AD25" s="329">
        <v>22</v>
      </c>
      <c r="AE25" s="152">
        <v>22</v>
      </c>
      <c r="AF25" s="152">
        <v>30</v>
      </c>
      <c r="AG25" s="330">
        <v>21</v>
      </c>
      <c r="AH25" s="457">
        <v>12</v>
      </c>
      <c r="AI25" s="457">
        <v>13</v>
      </c>
      <c r="AJ25" s="125" t="s">
        <v>99</v>
      </c>
      <c r="AK25" s="135"/>
      <c r="AL25" s="139">
        <v>30</v>
      </c>
      <c r="AM25" s="156">
        <v>2</v>
      </c>
      <c r="AN25" s="123" t="s">
        <v>99</v>
      </c>
      <c r="AO25" s="131"/>
      <c r="AP25" s="131"/>
      <c r="AQ25" s="132"/>
    </row>
    <row r="26" spans="1:43" x14ac:dyDescent="0.25">
      <c r="A26" s="833"/>
      <c r="B26" s="836"/>
      <c r="C26" s="9" t="s">
        <v>17</v>
      </c>
      <c r="D26" s="8" t="s">
        <v>22</v>
      </c>
      <c r="E26" s="33">
        <v>712</v>
      </c>
      <c r="F26" s="33">
        <v>3</v>
      </c>
      <c r="G26" s="741">
        <v>1</v>
      </c>
      <c r="H26" s="600" t="s">
        <v>278</v>
      </c>
      <c r="I26" s="601">
        <v>18</v>
      </c>
      <c r="J26" s="602"/>
      <c r="K26" s="225"/>
      <c r="L26" s="225"/>
      <c r="M26" s="225"/>
      <c r="N26" s="225"/>
      <c r="O26" s="225"/>
      <c r="P26" s="17" t="s">
        <v>99</v>
      </c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33"/>
      <c r="AB26" s="33">
        <v>16</v>
      </c>
      <c r="AC26" s="33" t="s">
        <v>21</v>
      </c>
      <c r="AD26" s="331">
        <v>20</v>
      </c>
      <c r="AE26" s="332">
        <v>30</v>
      </c>
      <c r="AF26" s="229">
        <v>14</v>
      </c>
      <c r="AG26" s="230">
        <v>10</v>
      </c>
      <c r="AH26" s="456">
        <v>7</v>
      </c>
      <c r="AI26" s="456">
        <v>17</v>
      </c>
      <c r="AJ26" s="125" t="s">
        <v>99</v>
      </c>
      <c r="AK26" s="135"/>
      <c r="AL26" s="139">
        <v>32</v>
      </c>
      <c r="AM26" s="156">
        <v>2</v>
      </c>
      <c r="AN26" s="123" t="s">
        <v>99</v>
      </c>
      <c r="AO26" s="131"/>
      <c r="AP26" s="131"/>
      <c r="AQ26" s="132"/>
    </row>
    <row r="27" spans="1:43" s="1" customFormat="1" ht="15.75" x14ac:dyDescent="0.25">
      <c r="A27" s="833"/>
      <c r="B27" s="836"/>
      <c r="C27" s="114" t="s">
        <v>279</v>
      </c>
      <c r="D27" s="114" t="s">
        <v>22</v>
      </c>
      <c r="E27" s="114">
        <v>712</v>
      </c>
      <c r="F27" s="114">
        <v>3</v>
      </c>
      <c r="G27" s="744">
        <v>1</v>
      </c>
      <c r="H27" s="114" t="s">
        <v>280</v>
      </c>
      <c r="I27" s="607"/>
      <c r="J27" s="607">
        <v>18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36"/>
      <c r="AB27" s="36"/>
      <c r="AC27" s="41" t="s">
        <v>96</v>
      </c>
      <c r="AD27" s="46">
        <f t="shared" ref="AD27:AI27" si="3">SUM(AD24:AD26)</f>
        <v>66</v>
      </c>
      <c r="AE27" s="47">
        <f t="shared" si="3"/>
        <v>68</v>
      </c>
      <c r="AF27" s="47">
        <f t="shared" si="3"/>
        <v>64</v>
      </c>
      <c r="AG27" s="42">
        <f t="shared" si="3"/>
        <v>54</v>
      </c>
      <c r="AH27" s="42">
        <f t="shared" si="3"/>
        <v>39</v>
      </c>
      <c r="AI27" s="42">
        <f t="shared" si="3"/>
        <v>51</v>
      </c>
      <c r="AJ27" s="54"/>
      <c r="AK27" s="55"/>
      <c r="AL27" s="73">
        <f>SUM(AL24:AL26)</f>
        <v>92</v>
      </c>
      <c r="AM27" s="154"/>
      <c r="AN27" s="168"/>
      <c r="AO27" s="73"/>
      <c r="AP27" s="94"/>
      <c r="AQ27" s="95"/>
    </row>
    <row r="28" spans="1:43" s="1" customFormat="1" ht="15.75" x14ac:dyDescent="0.25">
      <c r="A28" s="834"/>
      <c r="B28" s="837"/>
      <c r="C28" s="114" t="s">
        <v>281</v>
      </c>
      <c r="D28" s="114" t="s">
        <v>22</v>
      </c>
      <c r="E28" s="114">
        <v>712</v>
      </c>
      <c r="F28" s="114">
        <v>3</v>
      </c>
      <c r="G28" s="744">
        <v>1</v>
      </c>
      <c r="H28" s="114" t="s">
        <v>282</v>
      </c>
      <c r="I28" s="607"/>
      <c r="J28" s="607">
        <v>18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10"/>
      <c r="AB28" s="10"/>
      <c r="AC28" s="68"/>
      <c r="AD28" s="31"/>
      <c r="AE28" s="31"/>
      <c r="AF28" s="31"/>
      <c r="AG28" s="31"/>
      <c r="AH28" s="31"/>
      <c r="AI28" s="31"/>
      <c r="AJ28" s="54"/>
      <c r="AK28" s="55"/>
      <c r="AL28" s="73"/>
      <c r="AM28" s="168"/>
      <c r="AN28" s="168"/>
      <c r="AO28" s="73"/>
      <c r="AP28" s="94"/>
      <c r="AQ28" s="95"/>
    </row>
    <row r="29" spans="1:43" s="1" customFormat="1" ht="15.75" x14ac:dyDescent="0.25">
      <c r="A29" s="67"/>
      <c r="B29" s="166"/>
      <c r="C29" s="608"/>
      <c r="D29" s="608"/>
      <c r="E29" s="609"/>
      <c r="F29" s="609"/>
      <c r="G29" s="742">
        <f>H29/3</f>
        <v>24</v>
      </c>
      <c r="H29" s="610">
        <f>SUM(I25:J28)</f>
        <v>72</v>
      </c>
      <c r="I29" s="604"/>
      <c r="J29" s="61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10"/>
      <c r="AB29" s="10"/>
      <c r="AC29" s="68"/>
      <c r="AD29" s="31"/>
      <c r="AE29" s="31"/>
      <c r="AF29" s="31"/>
      <c r="AG29" s="31"/>
      <c r="AH29" s="31"/>
      <c r="AI29" s="31"/>
      <c r="AJ29" s="54"/>
      <c r="AK29" s="55"/>
      <c r="AL29" s="73"/>
      <c r="AM29" s="168"/>
      <c r="AN29" s="168"/>
      <c r="AO29" s="73"/>
      <c r="AP29" s="94"/>
      <c r="AQ29" s="95"/>
    </row>
    <row r="30" spans="1:43" s="1" customFormat="1" ht="15.75" customHeight="1" x14ac:dyDescent="0.25">
      <c r="A30" s="67"/>
      <c r="B30" s="166"/>
      <c r="C30" s="612"/>
      <c r="D30" s="612"/>
      <c r="E30" s="613"/>
      <c r="F30" s="613"/>
      <c r="G30" s="745"/>
      <c r="H30" s="614"/>
      <c r="I30" s="615"/>
      <c r="J30" s="615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10"/>
      <c r="AB30" s="10"/>
      <c r="AC30" s="68"/>
      <c r="AD30" s="31"/>
      <c r="AE30" s="31"/>
      <c r="AF30" s="31"/>
      <c r="AG30" s="31"/>
      <c r="AH30" s="31"/>
      <c r="AI30" s="31"/>
      <c r="AJ30" s="54"/>
      <c r="AK30" s="55"/>
      <c r="AL30" s="73"/>
      <c r="AM30" s="168"/>
      <c r="AN30" s="168"/>
      <c r="AO30" s="73"/>
      <c r="AP30" s="94"/>
      <c r="AQ30" s="95"/>
    </row>
    <row r="31" spans="1:43" s="1" customFormat="1" ht="15.75" x14ac:dyDescent="0.25">
      <c r="A31" s="807" t="s">
        <v>283</v>
      </c>
      <c r="B31" s="810" t="s">
        <v>284</v>
      </c>
      <c r="C31" s="9" t="s">
        <v>16</v>
      </c>
      <c r="D31" s="8" t="s">
        <v>7</v>
      </c>
      <c r="E31" s="33">
        <v>737</v>
      </c>
      <c r="F31" s="33">
        <v>3</v>
      </c>
      <c r="G31" s="741">
        <v>1</v>
      </c>
      <c r="H31" s="600" t="s">
        <v>285</v>
      </c>
      <c r="I31" s="601">
        <v>18</v>
      </c>
      <c r="J31" s="60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10"/>
      <c r="AB31" s="10"/>
      <c r="AC31" s="68"/>
      <c r="AD31" s="31"/>
      <c r="AE31" s="31"/>
      <c r="AF31" s="31"/>
      <c r="AG31" s="31"/>
      <c r="AH31" s="31"/>
      <c r="AI31" s="31"/>
      <c r="AJ31" s="54"/>
      <c r="AK31" s="55"/>
      <c r="AL31" s="73"/>
      <c r="AM31" s="168"/>
      <c r="AN31" s="168"/>
      <c r="AO31" s="73"/>
      <c r="AP31" s="94"/>
      <c r="AQ31" s="95"/>
    </row>
    <row r="32" spans="1:43" s="1" customFormat="1" ht="15.75" x14ac:dyDescent="0.25">
      <c r="A32" s="808"/>
      <c r="B32" s="811"/>
      <c r="C32" s="114" t="s">
        <v>286</v>
      </c>
      <c r="D32" s="113" t="s">
        <v>7</v>
      </c>
      <c r="E32" s="113">
        <v>737</v>
      </c>
      <c r="F32" s="113">
        <v>3</v>
      </c>
      <c r="G32" s="746">
        <v>1</v>
      </c>
      <c r="H32" s="113" t="s">
        <v>287</v>
      </c>
      <c r="I32" s="605"/>
      <c r="J32" s="605">
        <v>18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0"/>
      <c r="AB32" s="10"/>
      <c r="AC32" s="68"/>
      <c r="AD32" s="31"/>
      <c r="AE32" s="31"/>
      <c r="AF32" s="31"/>
      <c r="AG32" s="31"/>
      <c r="AH32" s="31"/>
      <c r="AI32" s="31"/>
      <c r="AJ32" s="54"/>
      <c r="AK32" s="55"/>
      <c r="AL32" s="73"/>
      <c r="AM32" s="168"/>
      <c r="AN32" s="168"/>
      <c r="AO32" s="73"/>
      <c r="AP32" s="94"/>
      <c r="AQ32" s="95"/>
    </row>
    <row r="33" spans="1:43" s="1" customFormat="1" ht="15.75" x14ac:dyDescent="0.25">
      <c r="A33" s="809"/>
      <c r="B33" s="812"/>
      <c r="C33" s="616" t="s">
        <v>288</v>
      </c>
      <c r="D33" s="617" t="s">
        <v>289</v>
      </c>
      <c r="E33" s="618" t="s">
        <v>290</v>
      </c>
      <c r="F33" s="618">
        <v>3</v>
      </c>
      <c r="G33" s="747">
        <v>1</v>
      </c>
      <c r="H33" s="617" t="s">
        <v>291</v>
      </c>
      <c r="I33" s="619">
        <v>18</v>
      </c>
      <c r="J33" s="619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10"/>
      <c r="AB33" s="10"/>
      <c r="AC33" s="68"/>
      <c r="AD33" s="31"/>
      <c r="AE33" s="31"/>
      <c r="AF33" s="31"/>
      <c r="AG33" s="31"/>
      <c r="AH33" s="31"/>
      <c r="AI33" s="31"/>
      <c r="AJ33" s="54"/>
      <c r="AK33" s="55"/>
      <c r="AL33" s="73"/>
      <c r="AM33" s="168"/>
      <c r="AN33" s="168"/>
      <c r="AO33" s="73"/>
      <c r="AP33" s="94"/>
      <c r="AQ33" s="95"/>
    </row>
    <row r="34" spans="1:43" s="1" customFormat="1" ht="15.75" x14ac:dyDescent="0.25">
      <c r="A34" s="620"/>
      <c r="B34" s="621"/>
      <c r="C34" s="608"/>
      <c r="D34" s="608"/>
      <c r="E34" s="609"/>
      <c r="F34" s="609"/>
      <c r="G34" s="742">
        <f>H34/3</f>
        <v>18</v>
      </c>
      <c r="H34" s="610">
        <f>SUM(I31:J33)</f>
        <v>54</v>
      </c>
      <c r="I34" s="604"/>
      <c r="J34" s="61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10"/>
      <c r="AB34" s="10"/>
      <c r="AC34" s="68"/>
      <c r="AD34" s="31"/>
      <c r="AE34" s="31"/>
      <c r="AF34" s="31"/>
      <c r="AG34" s="31"/>
      <c r="AH34" s="31"/>
      <c r="AI34" s="31"/>
      <c r="AJ34" s="54"/>
      <c r="AK34" s="55"/>
      <c r="AL34" s="73"/>
      <c r="AM34" s="168"/>
      <c r="AN34" s="168"/>
      <c r="AO34" s="73"/>
      <c r="AP34" s="94"/>
      <c r="AQ34" s="95"/>
    </row>
    <row r="35" spans="1:43" s="1" customFormat="1" ht="15.75" x14ac:dyDescent="0.25">
      <c r="A35" s="67"/>
      <c r="B35" s="166"/>
      <c r="C35" s="612"/>
      <c r="D35" s="612"/>
      <c r="E35" s="613"/>
      <c r="F35" s="613"/>
      <c r="G35" s="745"/>
      <c r="H35" s="614"/>
      <c r="I35" s="615"/>
      <c r="J35" s="615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10"/>
      <c r="AB35" s="10"/>
      <c r="AC35" s="68"/>
      <c r="AD35" s="31"/>
      <c r="AE35" s="31"/>
      <c r="AF35" s="31"/>
      <c r="AG35" s="31"/>
      <c r="AH35" s="31"/>
      <c r="AI35" s="31"/>
      <c r="AJ35" s="54"/>
      <c r="AK35" s="55"/>
      <c r="AL35" s="73"/>
      <c r="AM35" s="168"/>
      <c r="AN35" s="168"/>
      <c r="AO35" s="73"/>
      <c r="AP35" s="94"/>
      <c r="AQ35" s="95"/>
    </row>
    <row r="36" spans="1:43" ht="15" customHeight="1" x14ac:dyDescent="0.25">
      <c r="A36" s="813" t="s">
        <v>296</v>
      </c>
      <c r="B36" s="816" t="s">
        <v>93</v>
      </c>
      <c r="C36" s="9" t="s">
        <v>41</v>
      </c>
      <c r="D36" s="8" t="s">
        <v>331</v>
      </c>
      <c r="E36" s="33">
        <v>709</v>
      </c>
      <c r="F36" s="33">
        <v>3</v>
      </c>
      <c r="G36" s="741">
        <v>1</v>
      </c>
      <c r="H36" s="33"/>
      <c r="I36" s="33"/>
      <c r="J36" s="33"/>
      <c r="K36" s="225"/>
      <c r="L36" s="225"/>
      <c r="M36" s="225"/>
      <c r="N36" s="17" t="s">
        <v>99</v>
      </c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33"/>
      <c r="AB36" s="104">
        <v>16</v>
      </c>
      <c r="AC36" s="173" t="s">
        <v>140</v>
      </c>
      <c r="AD36" s="232">
        <v>12</v>
      </c>
      <c r="AE36" s="60">
        <v>7</v>
      </c>
      <c r="AF36" s="226">
        <v>13</v>
      </c>
      <c r="AG36" s="174">
        <v>5</v>
      </c>
      <c r="AH36" s="414">
        <v>14</v>
      </c>
      <c r="AI36" s="414">
        <v>13</v>
      </c>
      <c r="AJ36" s="322"/>
      <c r="AK36" s="124" t="s">
        <v>99</v>
      </c>
      <c r="AL36" s="139">
        <v>16</v>
      </c>
      <c r="AM36" s="156">
        <v>1</v>
      </c>
      <c r="AN36" s="169"/>
      <c r="AO36" s="123" t="s">
        <v>99</v>
      </c>
      <c r="AP36" s="131"/>
      <c r="AQ36" s="132"/>
    </row>
    <row r="37" spans="1:43" x14ac:dyDescent="0.25">
      <c r="A37" s="814"/>
      <c r="B37" s="817"/>
      <c r="C37" s="9" t="s">
        <v>42</v>
      </c>
      <c r="D37" s="8" t="s">
        <v>331</v>
      </c>
      <c r="E37" s="33">
        <v>709</v>
      </c>
      <c r="F37" s="33">
        <v>3</v>
      </c>
      <c r="G37" s="741">
        <v>1</v>
      </c>
      <c r="H37" s="33"/>
      <c r="I37" s="619">
        <v>0</v>
      </c>
      <c r="J37" s="33"/>
      <c r="K37" s="225"/>
      <c r="L37" s="225"/>
      <c r="M37" s="225"/>
      <c r="N37" s="17" t="s">
        <v>99</v>
      </c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33"/>
      <c r="AB37" s="104">
        <v>12</v>
      </c>
      <c r="AC37" s="173" t="s">
        <v>141</v>
      </c>
      <c r="AD37" s="234">
        <v>14</v>
      </c>
      <c r="AE37" s="231">
        <v>16</v>
      </c>
      <c r="AF37" s="231">
        <v>14</v>
      </c>
      <c r="AG37" s="228">
        <v>11</v>
      </c>
      <c r="AH37" s="479">
        <v>7</v>
      </c>
      <c r="AI37" s="457">
        <v>12</v>
      </c>
      <c r="AJ37" s="322"/>
      <c r="AK37" s="124" t="s">
        <v>99</v>
      </c>
      <c r="AL37" s="139">
        <v>12</v>
      </c>
      <c r="AM37" s="156">
        <v>1</v>
      </c>
      <c r="AN37" s="169"/>
      <c r="AO37" s="123" t="s">
        <v>99</v>
      </c>
      <c r="AP37" s="131"/>
      <c r="AQ37" s="132"/>
    </row>
    <row r="38" spans="1:43" x14ac:dyDescent="0.25">
      <c r="A38" s="815"/>
      <c r="B38" s="817"/>
      <c r="C38" s="9" t="s">
        <v>43</v>
      </c>
      <c r="D38" s="8" t="s">
        <v>38</v>
      </c>
      <c r="E38" s="33">
        <v>709</v>
      </c>
      <c r="F38" s="33">
        <v>3</v>
      </c>
      <c r="G38" s="741">
        <v>1</v>
      </c>
      <c r="H38" s="33"/>
      <c r="I38" s="33"/>
      <c r="J38" s="33"/>
      <c r="K38" s="225"/>
      <c r="L38" s="225"/>
      <c r="M38" s="225"/>
      <c r="N38" s="17" t="s">
        <v>99</v>
      </c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33"/>
      <c r="AB38" s="33">
        <v>16</v>
      </c>
      <c r="AC38" s="33" t="s">
        <v>44</v>
      </c>
      <c r="AD38" s="233">
        <v>12</v>
      </c>
      <c r="AE38" s="229">
        <v>10</v>
      </c>
      <c r="AF38" s="229">
        <v>15</v>
      </c>
      <c r="AG38" s="230">
        <v>12</v>
      </c>
      <c r="AH38" s="480">
        <v>5</v>
      </c>
      <c r="AI38" s="480">
        <v>5</v>
      </c>
      <c r="AJ38" s="322"/>
      <c r="AK38" s="124" t="s">
        <v>99</v>
      </c>
      <c r="AL38" s="139">
        <v>16</v>
      </c>
      <c r="AM38" s="156">
        <v>1</v>
      </c>
      <c r="AN38" s="169"/>
      <c r="AO38" s="123" t="s">
        <v>99</v>
      </c>
      <c r="AP38" s="131"/>
      <c r="AQ38" s="132"/>
    </row>
    <row r="39" spans="1:43" s="1" customFormat="1" ht="15.75" x14ac:dyDescent="0.25">
      <c r="A39" s="644"/>
      <c r="B39" s="645"/>
      <c r="C39" s="36"/>
      <c r="D39" s="36"/>
      <c r="E39" s="36"/>
      <c r="F39" s="36"/>
      <c r="G39" s="742"/>
      <c r="H39" s="610">
        <f>SUM(I36:J38)</f>
        <v>0</v>
      </c>
      <c r="I39" s="36"/>
      <c r="J39" s="36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36"/>
      <c r="AB39" s="36"/>
      <c r="AC39" s="165"/>
      <c r="AD39" s="218">
        <f t="shared" ref="AD39:AI39" si="4">SUM(AD36:AD38)</f>
        <v>38</v>
      </c>
      <c r="AE39" s="219">
        <f t="shared" si="4"/>
        <v>33</v>
      </c>
      <c r="AF39" s="219">
        <f t="shared" si="4"/>
        <v>42</v>
      </c>
      <c r="AG39" s="220">
        <f t="shared" si="4"/>
        <v>28</v>
      </c>
      <c r="AH39" s="220">
        <f t="shared" si="4"/>
        <v>26</v>
      </c>
      <c r="AI39" s="220">
        <f t="shared" si="4"/>
        <v>30</v>
      </c>
      <c r="AJ39" s="54"/>
      <c r="AK39" s="55"/>
      <c r="AL39" s="73">
        <f>SUM(AL36:AL38)</f>
        <v>44</v>
      </c>
      <c r="AM39" s="154"/>
      <c r="AN39" s="158"/>
      <c r="AO39" s="73"/>
      <c r="AP39" s="94"/>
      <c r="AQ39" s="95"/>
    </row>
    <row r="40" spans="1:43" s="2" customFormat="1" ht="15.75" x14ac:dyDescent="0.25">
      <c r="A40" s="383"/>
      <c r="B40" s="646"/>
      <c r="C40" s="67"/>
      <c r="D40" s="67"/>
      <c r="E40" s="67"/>
      <c r="F40" s="67"/>
      <c r="G40" s="748"/>
      <c r="H40" s="67"/>
      <c r="I40" s="67"/>
      <c r="J40" s="67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67"/>
      <c r="AB40" s="67"/>
      <c r="AC40" s="210"/>
      <c r="AD40" s="223"/>
      <c r="AE40" s="223"/>
      <c r="AF40" s="223"/>
      <c r="AG40" s="223"/>
      <c r="AH40" s="223"/>
      <c r="AI40" s="556"/>
      <c r="AJ40" s="52"/>
      <c r="AK40" s="53"/>
      <c r="AL40" s="84"/>
      <c r="AM40" s="157"/>
      <c r="AN40" s="158"/>
      <c r="AO40" s="25"/>
      <c r="AP40" s="131"/>
      <c r="AQ40" s="132"/>
    </row>
    <row r="41" spans="1:43" x14ac:dyDescent="0.25">
      <c r="A41" s="813" t="s">
        <v>297</v>
      </c>
      <c r="B41" s="857" t="s">
        <v>45</v>
      </c>
      <c r="C41" s="475" t="s">
        <v>207</v>
      </c>
      <c r="D41" s="377" t="s">
        <v>331</v>
      </c>
      <c r="E41" s="33">
        <v>709</v>
      </c>
      <c r="F41" s="33">
        <v>3</v>
      </c>
      <c r="G41" s="741">
        <v>1</v>
      </c>
      <c r="H41" s="33"/>
      <c r="I41" s="33"/>
      <c r="J41" s="33"/>
      <c r="K41" s="225"/>
      <c r="L41" s="225"/>
      <c r="M41" s="225"/>
      <c r="N41" s="17" t="s">
        <v>99</v>
      </c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33"/>
      <c r="AB41" s="33">
        <v>16</v>
      </c>
      <c r="AC41" s="172" t="s">
        <v>330</v>
      </c>
      <c r="AD41" s="345">
        <v>3</v>
      </c>
      <c r="AE41" s="226">
        <v>17</v>
      </c>
      <c r="AF41" s="60">
        <v>8</v>
      </c>
      <c r="AG41" s="227">
        <v>13</v>
      </c>
      <c r="AH41" s="476">
        <v>4</v>
      </c>
      <c r="AI41" s="414">
        <v>10</v>
      </c>
      <c r="AJ41" s="321"/>
      <c r="AK41" s="167" t="s">
        <v>99</v>
      </c>
      <c r="AL41" s="139">
        <v>16</v>
      </c>
      <c r="AM41" s="156">
        <v>1</v>
      </c>
      <c r="AN41" s="169"/>
      <c r="AO41" s="127" t="s">
        <v>99</v>
      </c>
      <c r="AP41" s="131"/>
      <c r="AQ41" s="132"/>
    </row>
    <row r="42" spans="1:43" x14ac:dyDescent="0.25">
      <c r="A42" s="814"/>
      <c r="B42" s="817"/>
      <c r="C42" s="9" t="s">
        <v>47</v>
      </c>
      <c r="D42" s="8" t="s">
        <v>332</v>
      </c>
      <c r="E42" s="33">
        <v>709</v>
      </c>
      <c r="F42" s="33">
        <v>3</v>
      </c>
      <c r="G42" s="741">
        <v>1</v>
      </c>
      <c r="H42" s="33"/>
      <c r="I42" s="33"/>
      <c r="J42" s="33"/>
      <c r="K42" s="225"/>
      <c r="L42" s="225"/>
      <c r="M42" s="225"/>
      <c r="N42" s="17" t="s">
        <v>99</v>
      </c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33"/>
      <c r="AB42" s="33">
        <v>20</v>
      </c>
      <c r="AC42" s="173" t="s">
        <v>149</v>
      </c>
      <c r="AD42" s="346">
        <v>5</v>
      </c>
      <c r="AE42" s="231">
        <v>15</v>
      </c>
      <c r="AF42" s="231">
        <v>12</v>
      </c>
      <c r="AG42" s="347">
        <v>4</v>
      </c>
      <c r="AH42" s="347">
        <v>9</v>
      </c>
      <c r="AI42" s="457">
        <v>16</v>
      </c>
      <c r="AJ42" s="321"/>
      <c r="AK42" s="124" t="s">
        <v>99</v>
      </c>
      <c r="AL42" s="139">
        <v>16</v>
      </c>
      <c r="AM42" s="156">
        <v>1</v>
      </c>
      <c r="AN42" s="169"/>
      <c r="AO42" s="123" t="s">
        <v>99</v>
      </c>
      <c r="AP42" s="131"/>
      <c r="AQ42" s="132"/>
    </row>
    <row r="43" spans="1:43" ht="16.5" customHeight="1" x14ac:dyDescent="0.25">
      <c r="A43" s="815"/>
      <c r="B43" s="817"/>
      <c r="C43" s="475" t="s">
        <v>209</v>
      </c>
      <c r="D43" s="377" t="s">
        <v>331</v>
      </c>
      <c r="E43" s="33">
        <v>709</v>
      </c>
      <c r="F43" s="33">
        <v>3</v>
      </c>
      <c r="G43" s="741">
        <v>1</v>
      </c>
      <c r="H43" s="33"/>
      <c r="I43" s="33"/>
      <c r="J43" s="33"/>
      <c r="K43" s="225"/>
      <c r="L43" s="225"/>
      <c r="M43" s="225"/>
      <c r="N43" s="17" t="s">
        <v>99</v>
      </c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33"/>
      <c r="AB43" s="33">
        <v>9</v>
      </c>
      <c r="AC43" s="164" t="s">
        <v>204</v>
      </c>
      <c r="AD43" s="348">
        <v>2</v>
      </c>
      <c r="AE43" s="349">
        <v>4</v>
      </c>
      <c r="AF43" s="349">
        <v>2</v>
      </c>
      <c r="AG43" s="350">
        <v>4</v>
      </c>
      <c r="AH43" s="350">
        <v>3</v>
      </c>
      <c r="AI43" s="350">
        <v>9</v>
      </c>
      <c r="AJ43" s="321"/>
      <c r="AK43" s="167" t="s">
        <v>99</v>
      </c>
      <c r="AL43" s="139">
        <v>14</v>
      </c>
      <c r="AM43" s="156">
        <v>1.5</v>
      </c>
      <c r="AN43" s="169"/>
      <c r="AO43" s="127" t="s">
        <v>99</v>
      </c>
      <c r="AP43" s="131"/>
      <c r="AQ43" s="132"/>
    </row>
    <row r="44" spans="1:43" s="1" customFormat="1" x14ac:dyDescent="0.25">
      <c r="A44" s="644"/>
      <c r="B44" s="645"/>
      <c r="C44" s="36"/>
      <c r="D44" s="36"/>
      <c r="E44" s="36"/>
      <c r="F44" s="36"/>
      <c r="G44" s="742"/>
      <c r="H44" s="36"/>
      <c r="I44" s="36"/>
      <c r="J44" s="36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36"/>
      <c r="AB44" s="36"/>
      <c r="AC44" s="41" t="s">
        <v>96</v>
      </c>
      <c r="AD44" s="218">
        <f t="shared" ref="AD44:AI44" si="5">SUM(AD41:AD43)</f>
        <v>10</v>
      </c>
      <c r="AE44" s="219">
        <f t="shared" si="5"/>
        <v>36</v>
      </c>
      <c r="AF44" s="219">
        <f t="shared" si="5"/>
        <v>22</v>
      </c>
      <c r="AG44" s="220">
        <f t="shared" si="5"/>
        <v>21</v>
      </c>
      <c r="AH44" s="220">
        <f t="shared" si="5"/>
        <v>16</v>
      </c>
      <c r="AI44" s="220">
        <f t="shared" si="5"/>
        <v>35</v>
      </c>
      <c r="AJ44" s="199"/>
      <c r="AK44" s="55"/>
      <c r="AL44" s="73">
        <f>SUM(AL41:AL43)</f>
        <v>46</v>
      </c>
      <c r="AM44" s="154"/>
      <c r="AN44" s="168"/>
      <c r="AO44" s="73"/>
      <c r="AP44" s="94"/>
      <c r="AQ44" s="95"/>
    </row>
    <row r="45" spans="1:43" s="2" customFormat="1" ht="15.75" x14ac:dyDescent="0.25">
      <c r="A45" s="631"/>
      <c r="B45" s="632"/>
      <c r="C45" s="37"/>
      <c r="D45" s="37"/>
      <c r="E45" s="37"/>
      <c r="F45" s="37"/>
      <c r="G45" s="743"/>
      <c r="H45" s="37"/>
      <c r="I45" s="37"/>
      <c r="J45" s="37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37"/>
      <c r="AB45" s="37"/>
      <c r="AC45" s="37"/>
      <c r="AD45" s="223"/>
      <c r="AE45" s="223"/>
      <c r="AF45" s="223"/>
      <c r="AG45" s="223"/>
      <c r="AH45" s="223"/>
      <c r="AI45" s="556"/>
      <c r="AJ45" s="323"/>
      <c r="AK45" s="53"/>
      <c r="AL45" s="84"/>
      <c r="AM45" s="157"/>
      <c r="AN45" s="168"/>
      <c r="AO45" s="25"/>
      <c r="AP45" s="131"/>
      <c r="AQ45" s="132"/>
    </row>
    <row r="46" spans="1:43" ht="15" customHeight="1" x14ac:dyDescent="0.25">
      <c r="A46" s="813" t="s">
        <v>298</v>
      </c>
      <c r="B46" s="820" t="s">
        <v>49</v>
      </c>
      <c r="C46" s="33" t="s">
        <v>50</v>
      </c>
      <c r="D46" s="33" t="s">
        <v>39</v>
      </c>
      <c r="E46" s="33">
        <v>707</v>
      </c>
      <c r="F46" s="33">
        <v>2</v>
      </c>
      <c r="G46" s="741">
        <v>2</v>
      </c>
      <c r="H46" s="33"/>
      <c r="I46" s="33"/>
      <c r="J46" s="33"/>
      <c r="K46" s="225"/>
      <c r="L46" s="225"/>
      <c r="M46" s="17" t="s">
        <v>99</v>
      </c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33"/>
      <c r="AB46" s="33">
        <v>20</v>
      </c>
      <c r="AC46" s="40" t="s">
        <v>59</v>
      </c>
      <c r="AD46" s="232">
        <v>18</v>
      </c>
      <c r="AE46" s="226">
        <v>19</v>
      </c>
      <c r="AF46" s="226">
        <v>18</v>
      </c>
      <c r="AG46" s="227">
        <v>16</v>
      </c>
      <c r="AH46" s="476">
        <v>6</v>
      </c>
      <c r="AI46" s="414">
        <v>13</v>
      </c>
      <c r="AJ46" s="321"/>
      <c r="AK46" s="124" t="s">
        <v>99</v>
      </c>
      <c r="AL46" s="139">
        <v>20</v>
      </c>
      <c r="AM46" s="156">
        <v>1</v>
      </c>
      <c r="AN46" s="169"/>
      <c r="AO46" s="123" t="s">
        <v>99</v>
      </c>
      <c r="AP46" s="131"/>
      <c r="AQ46" s="132"/>
    </row>
    <row r="47" spans="1:43" x14ac:dyDescent="0.25">
      <c r="A47" s="818"/>
      <c r="B47" s="821"/>
      <c r="C47" s="9" t="s">
        <v>51</v>
      </c>
      <c r="D47" s="33" t="s">
        <v>39</v>
      </c>
      <c r="E47" s="33">
        <v>707</v>
      </c>
      <c r="F47" s="33">
        <v>2</v>
      </c>
      <c r="G47" s="741">
        <v>2</v>
      </c>
      <c r="H47" s="33"/>
      <c r="I47" s="33"/>
      <c r="J47" s="33"/>
      <c r="K47" s="225"/>
      <c r="L47" s="225"/>
      <c r="M47" s="17" t="s">
        <v>99</v>
      </c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33"/>
      <c r="AB47" s="33">
        <v>20</v>
      </c>
      <c r="AC47" s="33" t="s">
        <v>60</v>
      </c>
      <c r="AD47" s="329">
        <v>28</v>
      </c>
      <c r="AE47" s="340">
        <v>23</v>
      </c>
      <c r="AF47" s="340">
        <v>22</v>
      </c>
      <c r="AG47" s="228">
        <v>19</v>
      </c>
      <c r="AH47" s="228">
        <v>16</v>
      </c>
      <c r="AI47" s="436">
        <v>8</v>
      </c>
      <c r="AJ47" s="321"/>
      <c r="AK47" s="124" t="s">
        <v>99</v>
      </c>
      <c r="AL47" s="139">
        <v>20</v>
      </c>
      <c r="AM47" s="156">
        <v>1</v>
      </c>
      <c r="AN47" s="169"/>
      <c r="AO47" s="123" t="s">
        <v>99</v>
      </c>
      <c r="AP47" s="131"/>
      <c r="AQ47" s="132"/>
    </row>
    <row r="48" spans="1:43" x14ac:dyDescent="0.25">
      <c r="A48" s="818"/>
      <c r="B48" s="821"/>
      <c r="C48" s="9" t="s">
        <v>54</v>
      </c>
      <c r="D48" s="33"/>
      <c r="E48" s="370"/>
      <c r="F48" s="370"/>
      <c r="G48" s="749"/>
      <c r="H48" s="370"/>
      <c r="I48" s="370"/>
      <c r="J48" s="370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370"/>
      <c r="AB48" s="33"/>
      <c r="AC48" s="33"/>
      <c r="AD48" s="329"/>
      <c r="AE48" s="152"/>
      <c r="AF48" s="152"/>
      <c r="AG48" s="330"/>
      <c r="AH48" s="330"/>
      <c r="AI48" s="330"/>
      <c r="AJ48" s="321"/>
      <c r="AK48" s="135"/>
      <c r="AL48" s="141"/>
      <c r="AM48" s="159"/>
      <c r="AN48" s="169"/>
      <c r="AO48" s="321"/>
      <c r="AP48" s="131"/>
      <c r="AQ48" s="132"/>
    </row>
    <row r="49" spans="1:53" x14ac:dyDescent="0.25">
      <c r="A49" s="819"/>
      <c r="B49" s="822"/>
      <c r="C49" s="9" t="s">
        <v>55</v>
      </c>
      <c r="D49" s="33"/>
      <c r="E49" s="370"/>
      <c r="F49" s="370"/>
      <c r="G49" s="749"/>
      <c r="H49" s="370"/>
      <c r="I49" s="370"/>
      <c r="J49" s="370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370"/>
      <c r="AB49" s="33"/>
      <c r="AC49" s="33"/>
      <c r="AD49" s="331"/>
      <c r="AE49" s="332"/>
      <c r="AF49" s="332"/>
      <c r="AG49" s="333"/>
      <c r="AH49" s="333"/>
      <c r="AI49" s="333"/>
      <c r="AJ49" s="321"/>
      <c r="AK49" s="135"/>
      <c r="AL49" s="141"/>
      <c r="AM49" s="159"/>
      <c r="AN49" s="169"/>
      <c r="AO49" s="321"/>
      <c r="AP49" s="131"/>
      <c r="AQ49" s="132"/>
    </row>
    <row r="50" spans="1:53" s="1" customFormat="1" x14ac:dyDescent="0.25">
      <c r="A50" s="644"/>
      <c r="B50" s="645"/>
      <c r="C50" s="36"/>
      <c r="D50" s="36"/>
      <c r="E50" s="36"/>
      <c r="F50" s="36"/>
      <c r="G50" s="742"/>
      <c r="H50" s="36"/>
      <c r="I50" s="36"/>
      <c r="J50" s="36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36"/>
      <c r="AB50" s="36"/>
      <c r="AC50" s="41" t="s">
        <v>96</v>
      </c>
      <c r="AD50" s="46">
        <f t="shared" ref="AD50:AI50" si="6">SUM(AD46:AD49)</f>
        <v>46</v>
      </c>
      <c r="AE50" s="46">
        <f t="shared" si="6"/>
        <v>42</v>
      </c>
      <c r="AF50" s="47">
        <f t="shared" si="6"/>
        <v>40</v>
      </c>
      <c r="AG50" s="42">
        <f t="shared" si="6"/>
        <v>35</v>
      </c>
      <c r="AH50" s="42">
        <f t="shared" si="6"/>
        <v>22</v>
      </c>
      <c r="AI50" s="42">
        <f t="shared" si="6"/>
        <v>21</v>
      </c>
      <c r="AJ50" s="199"/>
      <c r="AK50" s="55"/>
      <c r="AL50" s="73">
        <f>SUM(AL46:AL49)</f>
        <v>40</v>
      </c>
      <c r="AM50" s="154"/>
      <c r="AN50" s="168"/>
      <c r="AO50" s="73"/>
      <c r="AP50" s="94"/>
      <c r="AQ50" s="95"/>
    </row>
    <row r="51" spans="1:53" s="2" customFormat="1" ht="15.75" x14ac:dyDescent="0.25">
      <c r="A51" s="631"/>
      <c r="B51" s="632"/>
      <c r="C51" s="37"/>
      <c r="D51" s="37"/>
      <c r="E51" s="37"/>
      <c r="F51" s="37"/>
      <c r="G51" s="743"/>
      <c r="H51" s="37"/>
      <c r="I51" s="37"/>
      <c r="J51" s="37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37"/>
      <c r="AB51" s="37"/>
      <c r="AC51" s="37"/>
      <c r="AD51" s="15"/>
      <c r="AE51" s="15"/>
      <c r="AF51" s="15"/>
      <c r="AG51" s="15"/>
      <c r="AH51" s="15"/>
      <c r="AI51" s="556"/>
      <c r="AJ51" s="323"/>
      <c r="AK51" s="53"/>
      <c r="AL51" s="84"/>
      <c r="AM51" s="157"/>
      <c r="AN51" s="168"/>
      <c r="AO51" s="25"/>
      <c r="AP51" s="131"/>
      <c r="AQ51" s="132"/>
    </row>
    <row r="52" spans="1:53" ht="15" customHeight="1" x14ac:dyDescent="0.25">
      <c r="A52" s="813" t="s">
        <v>299</v>
      </c>
      <c r="B52" s="820" t="s">
        <v>58</v>
      </c>
      <c r="C52" s="33" t="s">
        <v>52</v>
      </c>
      <c r="D52" s="33" t="s">
        <v>39</v>
      </c>
      <c r="E52" s="33">
        <v>710</v>
      </c>
      <c r="F52" s="33">
        <v>2</v>
      </c>
      <c r="G52" s="741">
        <v>2</v>
      </c>
      <c r="H52" s="33"/>
      <c r="I52" s="33"/>
      <c r="J52" s="33"/>
      <c r="K52" s="225"/>
      <c r="L52" s="225"/>
      <c r="M52" s="225"/>
      <c r="N52" s="17" t="s">
        <v>99</v>
      </c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33"/>
      <c r="AB52" s="33">
        <v>20</v>
      </c>
      <c r="AC52" s="8" t="s">
        <v>61</v>
      </c>
      <c r="AD52" s="18">
        <v>23</v>
      </c>
      <c r="AE52" s="29">
        <v>20</v>
      </c>
      <c r="AF52" s="23">
        <v>17</v>
      </c>
      <c r="AG52" s="19">
        <v>11</v>
      </c>
      <c r="AH52" s="481">
        <v>5</v>
      </c>
      <c r="AI52" s="414">
        <v>11</v>
      </c>
      <c r="AJ52" s="321"/>
      <c r="AK52" s="124" t="s">
        <v>99</v>
      </c>
      <c r="AL52" s="139">
        <v>20</v>
      </c>
      <c r="AM52" s="156">
        <v>1</v>
      </c>
      <c r="AN52" s="169"/>
      <c r="AO52" s="123" t="s">
        <v>99</v>
      </c>
      <c r="AP52" s="131"/>
      <c r="AQ52" s="132"/>
    </row>
    <row r="53" spans="1:53" x14ac:dyDescent="0.25">
      <c r="A53" s="818"/>
      <c r="B53" s="821"/>
      <c r="C53" s="9" t="s">
        <v>53</v>
      </c>
      <c r="D53" s="33" t="s">
        <v>39</v>
      </c>
      <c r="E53" s="33">
        <v>710</v>
      </c>
      <c r="F53" s="33">
        <v>2</v>
      </c>
      <c r="G53" s="741">
        <v>2</v>
      </c>
      <c r="H53" s="33"/>
      <c r="I53" s="33"/>
      <c r="J53" s="33"/>
      <c r="K53" s="225"/>
      <c r="L53" s="225"/>
      <c r="M53" s="225"/>
      <c r="N53" s="17" t="s">
        <v>99</v>
      </c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33"/>
      <c r="AB53" s="33">
        <v>20</v>
      </c>
      <c r="AC53" s="8" t="s">
        <v>62</v>
      </c>
      <c r="AD53" s="27">
        <v>13</v>
      </c>
      <c r="AE53" s="28">
        <v>15</v>
      </c>
      <c r="AF53" s="25">
        <v>20</v>
      </c>
      <c r="AG53" s="21">
        <v>17</v>
      </c>
      <c r="AH53" s="21">
        <v>11</v>
      </c>
      <c r="AI53" s="21">
        <v>16</v>
      </c>
      <c r="AJ53" s="321"/>
      <c r="AK53" s="124" t="s">
        <v>99</v>
      </c>
      <c r="AL53" s="139">
        <v>20</v>
      </c>
      <c r="AM53" s="156">
        <v>1</v>
      </c>
      <c r="AN53" s="169"/>
      <c r="AO53" s="123" t="s">
        <v>99</v>
      </c>
      <c r="AP53" s="131"/>
      <c r="AQ53" s="132"/>
    </row>
    <row r="54" spans="1:53" x14ac:dyDescent="0.25">
      <c r="A54" s="818"/>
      <c r="B54" s="821"/>
      <c r="C54" s="9" t="s">
        <v>56</v>
      </c>
      <c r="D54" s="33"/>
      <c r="E54" s="370"/>
      <c r="F54" s="370"/>
      <c r="G54" s="749"/>
      <c r="H54" s="370"/>
      <c r="I54" s="370"/>
      <c r="J54" s="370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370"/>
      <c r="AB54" s="33"/>
      <c r="AC54" s="8"/>
      <c r="AD54" s="59"/>
      <c r="AE54" s="131"/>
      <c r="AF54" s="131"/>
      <c r="AG54" s="153"/>
      <c r="AH54" s="153"/>
      <c r="AI54" s="153"/>
      <c r="AJ54" s="321"/>
      <c r="AK54" s="135"/>
      <c r="AL54" s="141"/>
      <c r="AM54" s="159"/>
      <c r="AN54" s="169"/>
      <c r="AO54" s="321"/>
      <c r="AP54" s="131"/>
      <c r="AQ54" s="132"/>
    </row>
    <row r="55" spans="1:53" x14ac:dyDescent="0.25">
      <c r="A55" s="819"/>
      <c r="B55" s="822"/>
      <c r="C55" s="9" t="s">
        <v>57</v>
      </c>
      <c r="D55" s="33"/>
      <c r="E55" s="370"/>
      <c r="F55" s="370"/>
      <c r="G55" s="749"/>
      <c r="H55" s="370"/>
      <c r="I55" s="370"/>
      <c r="J55" s="370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370"/>
      <c r="AB55" s="33"/>
      <c r="AC55" s="8"/>
      <c r="AD55" s="144"/>
      <c r="AE55" s="334"/>
      <c r="AF55" s="334"/>
      <c r="AG55" s="335"/>
      <c r="AH55" s="335"/>
      <c r="AI55" s="335"/>
      <c r="AJ55" s="321"/>
      <c r="AK55" s="135"/>
      <c r="AL55" s="141"/>
      <c r="AM55" s="159"/>
      <c r="AN55" s="169"/>
      <c r="AO55" s="321"/>
      <c r="AP55" s="131"/>
      <c r="AQ55" s="132"/>
    </row>
    <row r="56" spans="1:53" s="1" customFormat="1" x14ac:dyDescent="0.25">
      <c r="A56" s="35"/>
      <c r="B56" s="38"/>
      <c r="C56" s="36"/>
      <c r="D56" s="36"/>
      <c r="E56" s="36"/>
      <c r="F56" s="36"/>
      <c r="G56" s="742"/>
      <c r="H56" s="36"/>
      <c r="I56" s="36"/>
      <c r="J56" s="36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36"/>
      <c r="AB56" s="36"/>
      <c r="AC56" s="41" t="s">
        <v>96</v>
      </c>
      <c r="AD56" s="218">
        <f t="shared" ref="AD56:AI56" si="7">SUM(AD52:AD55)</f>
        <v>36</v>
      </c>
      <c r="AE56" s="218">
        <f t="shared" si="7"/>
        <v>35</v>
      </c>
      <c r="AF56" s="219">
        <f t="shared" si="7"/>
        <v>37</v>
      </c>
      <c r="AG56" s="220">
        <f t="shared" si="7"/>
        <v>28</v>
      </c>
      <c r="AH56" s="220">
        <f t="shared" si="7"/>
        <v>16</v>
      </c>
      <c r="AI56" s="220">
        <f t="shared" si="7"/>
        <v>27</v>
      </c>
      <c r="AJ56" s="55"/>
      <c r="AK56" s="55"/>
      <c r="AL56" s="73">
        <f>SUM(AL52:AL55)</f>
        <v>40</v>
      </c>
      <c r="AM56" s="154"/>
      <c r="AN56" s="168"/>
      <c r="AO56" s="73"/>
      <c r="AP56" s="73"/>
      <c r="AQ56" s="66"/>
    </row>
    <row r="57" spans="1:53" s="1" customFormat="1" x14ac:dyDescent="0.25">
      <c r="A57" s="67"/>
      <c r="B57" s="166"/>
      <c r="C57" s="10"/>
      <c r="D57" s="10"/>
      <c r="E57" s="10"/>
      <c r="F57" s="10"/>
      <c r="G57" s="750"/>
      <c r="H57" s="10"/>
      <c r="I57" s="10"/>
      <c r="J57" s="1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0"/>
      <c r="AB57" s="10"/>
      <c r="AC57" s="68"/>
      <c r="AD57" s="93"/>
      <c r="AE57" s="93"/>
      <c r="AF57" s="93"/>
      <c r="AG57" s="93"/>
      <c r="AH57" s="93"/>
      <c r="AI57" s="93"/>
      <c r="AJ57" s="55"/>
      <c r="AK57" s="55"/>
      <c r="AL57" s="73"/>
      <c r="AM57" s="168"/>
      <c r="AN57" s="168"/>
      <c r="AO57" s="73"/>
      <c r="AP57" s="73"/>
      <c r="AQ57" s="66"/>
    </row>
    <row r="58" spans="1:53" ht="15" customHeight="1" x14ac:dyDescent="0.25">
      <c r="A58" s="801" t="s">
        <v>333</v>
      </c>
      <c r="B58" s="804" t="s">
        <v>49</v>
      </c>
      <c r="C58" s="33" t="s">
        <v>50</v>
      </c>
      <c r="D58" s="33" t="s">
        <v>39</v>
      </c>
      <c r="E58" s="33">
        <v>707</v>
      </c>
      <c r="F58" s="33">
        <v>2</v>
      </c>
      <c r="G58" s="741">
        <v>2</v>
      </c>
      <c r="H58" s="647" t="s">
        <v>334</v>
      </c>
      <c r="I58" s="601">
        <v>18</v>
      </c>
      <c r="J58" s="33"/>
      <c r="K58" s="225"/>
      <c r="L58" s="225"/>
      <c r="M58" s="17" t="s">
        <v>99</v>
      </c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33"/>
      <c r="AB58" s="33">
        <v>20</v>
      </c>
      <c r="AC58" s="40" t="s">
        <v>59</v>
      </c>
      <c r="AD58" s="232">
        <v>18</v>
      </c>
      <c r="AE58" s="226">
        <v>19</v>
      </c>
      <c r="AF58" s="226">
        <v>18</v>
      </c>
      <c r="AG58" s="227">
        <v>16</v>
      </c>
      <c r="AH58" s="476">
        <v>6</v>
      </c>
      <c r="AI58" s="414">
        <v>13</v>
      </c>
      <c r="AJ58" s="321"/>
      <c r="AK58" s="124" t="s">
        <v>99</v>
      </c>
      <c r="AL58" s="139">
        <v>20</v>
      </c>
      <c r="AM58" s="156">
        <v>1</v>
      </c>
      <c r="AN58" s="169"/>
      <c r="AO58" s="123" t="s">
        <v>99</v>
      </c>
      <c r="AP58" s="131"/>
      <c r="AQ58" s="132"/>
    </row>
    <row r="59" spans="1:53" x14ac:dyDescent="0.25">
      <c r="A59" s="802"/>
      <c r="B59" s="805"/>
      <c r="C59" s="9" t="s">
        <v>51</v>
      </c>
      <c r="D59" s="33" t="s">
        <v>39</v>
      </c>
      <c r="E59" s="33">
        <v>707</v>
      </c>
      <c r="F59" s="33">
        <v>2</v>
      </c>
      <c r="G59" s="741">
        <v>2</v>
      </c>
      <c r="H59" s="600" t="s">
        <v>335</v>
      </c>
      <c r="I59" s="601">
        <v>18</v>
      </c>
      <c r="J59" s="33"/>
      <c r="K59" s="225"/>
      <c r="L59" s="225"/>
      <c r="M59" s="17" t="s">
        <v>99</v>
      </c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33"/>
      <c r="AB59" s="33">
        <v>20</v>
      </c>
      <c r="AC59" s="33" t="s">
        <v>60</v>
      </c>
      <c r="AD59" s="329">
        <v>28</v>
      </c>
      <c r="AE59" s="340">
        <v>23</v>
      </c>
      <c r="AF59" s="340">
        <v>22</v>
      </c>
      <c r="AG59" s="228">
        <v>19</v>
      </c>
      <c r="AH59" s="228">
        <v>16</v>
      </c>
      <c r="AI59" s="436">
        <v>8</v>
      </c>
      <c r="AJ59" s="321"/>
      <c r="AK59" s="124" t="s">
        <v>99</v>
      </c>
      <c r="AL59" s="139">
        <v>20</v>
      </c>
      <c r="AM59" s="156">
        <v>1</v>
      </c>
      <c r="AN59" s="169"/>
      <c r="AO59" s="123" t="s">
        <v>99</v>
      </c>
      <c r="AP59" s="131"/>
      <c r="AQ59" s="132"/>
    </row>
    <row r="60" spans="1:53" x14ac:dyDescent="0.25">
      <c r="A60" s="803"/>
      <c r="B60" s="806"/>
      <c r="C60" s="9" t="s">
        <v>53</v>
      </c>
      <c r="D60" s="33" t="s">
        <v>39</v>
      </c>
      <c r="E60" s="33">
        <v>710</v>
      </c>
      <c r="F60" s="33">
        <v>2</v>
      </c>
      <c r="G60" s="741">
        <v>2</v>
      </c>
      <c r="H60" s="600" t="s">
        <v>336</v>
      </c>
      <c r="I60" s="648">
        <v>18</v>
      </c>
      <c r="J60" s="33"/>
      <c r="K60" s="225"/>
      <c r="L60" s="225"/>
      <c r="M60" s="225"/>
      <c r="N60" s="17" t="s">
        <v>99</v>
      </c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33"/>
      <c r="AB60" s="33">
        <v>20</v>
      </c>
      <c r="AC60" s="8" t="s">
        <v>62</v>
      </c>
      <c r="AD60" s="27">
        <v>13</v>
      </c>
      <c r="AE60" s="28">
        <v>15</v>
      </c>
      <c r="AF60" s="25">
        <v>20</v>
      </c>
      <c r="AG60" s="21">
        <v>17</v>
      </c>
      <c r="AH60" s="21">
        <v>11</v>
      </c>
      <c r="AI60" s="21">
        <v>16</v>
      </c>
      <c r="AJ60" s="321"/>
      <c r="AK60" s="124" t="s">
        <v>99</v>
      </c>
      <c r="AL60" s="139">
        <v>20</v>
      </c>
      <c r="AM60" s="156">
        <v>1</v>
      </c>
      <c r="AN60" s="169"/>
      <c r="AO60" s="123" t="s">
        <v>99</v>
      </c>
      <c r="AP60" s="131"/>
      <c r="AQ60" s="132"/>
    </row>
    <row r="61" spans="1:53" s="1" customFormat="1" x14ac:dyDescent="0.25">
      <c r="A61" s="67"/>
      <c r="B61" s="166"/>
      <c r="C61" s="10"/>
      <c r="D61" s="10"/>
      <c r="E61" s="10"/>
      <c r="F61" s="10"/>
      <c r="G61" s="742">
        <f>H61/3</f>
        <v>18</v>
      </c>
      <c r="H61" s="610">
        <f>SUM(I58:J60)</f>
        <v>54</v>
      </c>
      <c r="I61" s="604"/>
      <c r="J61" s="1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0"/>
      <c r="AB61" s="10"/>
      <c r="AC61" s="68"/>
      <c r="AD61" s="93"/>
      <c r="AE61" s="93"/>
      <c r="AF61" s="93"/>
      <c r="AG61" s="93"/>
      <c r="AH61" s="93"/>
      <c r="AI61" s="93"/>
      <c r="AJ61" s="55"/>
      <c r="AK61" s="55"/>
      <c r="AL61" s="73"/>
      <c r="AM61" s="168"/>
      <c r="AN61" s="168"/>
      <c r="AO61" s="73"/>
      <c r="AP61" s="73"/>
      <c r="AQ61" s="66"/>
    </row>
    <row r="62" spans="1:53" s="1" customFormat="1" x14ac:dyDescent="0.25">
      <c r="A62" s="67"/>
      <c r="B62" s="166"/>
      <c r="C62" s="10"/>
      <c r="D62" s="10"/>
      <c r="E62" s="10"/>
      <c r="F62" s="10"/>
      <c r="G62" s="750"/>
      <c r="H62" s="10"/>
      <c r="I62" s="10"/>
      <c r="J62" s="1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0"/>
      <c r="AB62" s="10"/>
      <c r="AC62" s="68"/>
      <c r="AD62" s="93"/>
      <c r="AE62" s="93"/>
      <c r="AF62" s="93"/>
      <c r="AG62" s="93"/>
      <c r="AH62" s="93"/>
      <c r="AI62" s="93"/>
      <c r="AJ62" s="55"/>
      <c r="AK62" s="55"/>
      <c r="AL62" s="73"/>
      <c r="AM62" s="168"/>
      <c r="AN62" s="168"/>
      <c r="AO62" s="73"/>
      <c r="AP62" s="73"/>
      <c r="AQ62" s="66"/>
    </row>
    <row r="63" spans="1:53" s="2" customFormat="1" ht="15.75" x14ac:dyDescent="0.25">
      <c r="A63" s="795" t="s">
        <v>302</v>
      </c>
      <c r="B63" s="798" t="s">
        <v>303</v>
      </c>
      <c r="C63" s="591" t="s">
        <v>304</v>
      </c>
      <c r="D63" s="591" t="s">
        <v>305</v>
      </c>
      <c r="E63" s="591" t="s">
        <v>306</v>
      </c>
      <c r="F63" s="591">
        <v>3</v>
      </c>
      <c r="G63" s="751">
        <v>1</v>
      </c>
      <c r="H63" s="622" t="s">
        <v>307</v>
      </c>
      <c r="I63" s="623">
        <v>18</v>
      </c>
      <c r="J63" s="602"/>
      <c r="K63" s="225"/>
      <c r="L63" s="225"/>
      <c r="M63" s="225"/>
      <c r="N63" s="17" t="s">
        <v>99</v>
      </c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>
        <v>20</v>
      </c>
      <c r="AC63" s="8" t="s">
        <v>61</v>
      </c>
      <c r="AD63" s="15"/>
      <c r="AE63" s="15"/>
      <c r="AF63" s="15"/>
      <c r="AG63" s="15"/>
      <c r="AH63" s="15"/>
      <c r="AI63" s="52"/>
      <c r="AJ63" s="53"/>
      <c r="AK63" s="53"/>
      <c r="AL63" s="53"/>
      <c r="AM63" s="89"/>
      <c r="AN63" s="89"/>
      <c r="AO63" s="84"/>
      <c r="AP63" s="157"/>
      <c r="AQ63" s="168"/>
      <c r="AR63" s="25"/>
      <c r="AS63" s="25"/>
      <c r="AT63" s="65"/>
      <c r="AU63" s="624"/>
      <c r="AV63" s="65"/>
      <c r="AW63" s="65"/>
      <c r="AX63" s="65"/>
      <c r="AY63" s="65"/>
      <c r="AZ63" s="65"/>
      <c r="BA63" s="65"/>
    </row>
    <row r="64" spans="1:53" s="2" customFormat="1" ht="15.75" x14ac:dyDescent="0.25">
      <c r="A64" s="796"/>
      <c r="B64" s="799"/>
      <c r="C64" s="592" t="s">
        <v>41</v>
      </c>
      <c r="D64" s="625" t="s">
        <v>305</v>
      </c>
      <c r="E64" s="592">
        <v>709</v>
      </c>
      <c r="F64" s="592"/>
      <c r="G64" s="752"/>
      <c r="H64" s="626" t="s">
        <v>308</v>
      </c>
      <c r="I64" s="627"/>
      <c r="J64" s="628"/>
      <c r="K64" s="225"/>
      <c r="L64" s="225"/>
      <c r="M64" s="225"/>
      <c r="N64" s="17" t="s">
        <v>99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545"/>
      <c r="AA64" s="545"/>
      <c r="AB64" s="545">
        <v>16</v>
      </c>
      <c r="AC64" s="104" t="s">
        <v>309</v>
      </c>
      <c r="AD64" s="15"/>
      <c r="AE64" s="15"/>
      <c r="AF64" s="15"/>
      <c r="AG64" s="15"/>
      <c r="AH64" s="15"/>
      <c r="AI64" s="52"/>
      <c r="AJ64" s="53"/>
      <c r="AK64" s="53"/>
      <c r="AL64" s="53"/>
      <c r="AM64" s="89"/>
      <c r="AN64" s="89"/>
      <c r="AO64" s="84"/>
      <c r="AP64" s="157"/>
      <c r="AQ64" s="168"/>
      <c r="AR64" s="25"/>
      <c r="AS64" s="25"/>
      <c r="AT64" s="65"/>
      <c r="AU64" s="624"/>
      <c r="AV64" s="65"/>
      <c r="AW64" s="65"/>
      <c r="AX64" s="65"/>
      <c r="AY64" s="65"/>
      <c r="AZ64" s="65"/>
      <c r="BA64" s="65"/>
    </row>
    <row r="65" spans="1:53" s="2" customFormat="1" ht="15.75" x14ac:dyDescent="0.25">
      <c r="A65" s="796"/>
      <c r="B65" s="799"/>
      <c r="C65" s="629" t="s">
        <v>310</v>
      </c>
      <c r="D65" s="591" t="s">
        <v>305</v>
      </c>
      <c r="E65" s="629">
        <v>710</v>
      </c>
      <c r="F65" s="629">
        <v>3</v>
      </c>
      <c r="G65" s="753">
        <v>1</v>
      </c>
      <c r="H65" s="629" t="s">
        <v>311</v>
      </c>
      <c r="I65" s="630"/>
      <c r="J65" s="601">
        <v>18</v>
      </c>
      <c r="K65" s="225"/>
      <c r="L65" s="225"/>
      <c r="M65" s="225"/>
      <c r="N65" s="17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545"/>
      <c r="AA65" s="545"/>
      <c r="AB65" s="545"/>
      <c r="AC65" s="37"/>
      <c r="AD65" s="15"/>
      <c r="AE65" s="15"/>
      <c r="AF65" s="15"/>
      <c r="AG65" s="15"/>
      <c r="AH65" s="15"/>
      <c r="AI65" s="52"/>
      <c r="AJ65" s="53"/>
      <c r="AK65" s="53"/>
      <c r="AL65" s="53"/>
      <c r="AM65" s="89"/>
      <c r="AN65" s="89"/>
      <c r="AO65" s="84"/>
      <c r="AP65" s="157"/>
      <c r="AQ65" s="168"/>
      <c r="AR65" s="25"/>
      <c r="AS65" s="25"/>
      <c r="AT65" s="65"/>
      <c r="AU65" s="624"/>
      <c r="AV65" s="65"/>
      <c r="AW65" s="65"/>
      <c r="AX65" s="65"/>
      <c r="AY65" s="65"/>
      <c r="AZ65" s="65"/>
      <c r="BA65" s="65"/>
    </row>
    <row r="66" spans="1:53" s="2" customFormat="1" ht="15.75" x14ac:dyDescent="0.25">
      <c r="A66" s="797"/>
      <c r="B66" s="800"/>
      <c r="C66" s="7" t="s">
        <v>312</v>
      </c>
      <c r="D66" s="625" t="s">
        <v>305</v>
      </c>
      <c r="E66" s="33">
        <v>709</v>
      </c>
      <c r="F66" s="33">
        <v>3</v>
      </c>
      <c r="G66" s="741">
        <v>1</v>
      </c>
      <c r="H66" s="138" t="s">
        <v>313</v>
      </c>
      <c r="I66" s="601">
        <v>18</v>
      </c>
      <c r="J66" s="602"/>
      <c r="K66" s="225"/>
      <c r="L66" s="225"/>
      <c r="M66" s="225"/>
      <c r="N66" s="17" t="s">
        <v>99</v>
      </c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545"/>
      <c r="AA66" s="545"/>
      <c r="AB66" s="545"/>
      <c r="AC66" s="37"/>
      <c r="AD66" s="15"/>
      <c r="AE66" s="15"/>
      <c r="AF66" s="15"/>
      <c r="AG66" s="15"/>
      <c r="AH66" s="15"/>
      <c r="AI66" s="52"/>
      <c r="AJ66" s="53"/>
      <c r="AK66" s="53"/>
      <c r="AL66" s="53"/>
      <c r="AM66" s="89"/>
      <c r="AN66" s="89"/>
      <c r="AO66" s="84"/>
      <c r="AP66" s="157"/>
      <c r="AQ66" s="168"/>
      <c r="AR66" s="25"/>
      <c r="AS66" s="25"/>
      <c r="AT66" s="65"/>
      <c r="AU66" s="624"/>
      <c r="AV66" s="65"/>
      <c r="AW66" s="65"/>
      <c r="AX66" s="65"/>
      <c r="AY66" s="65"/>
      <c r="AZ66" s="65"/>
      <c r="BA66" s="65"/>
    </row>
    <row r="67" spans="1:53" s="2" customFormat="1" ht="15.75" x14ac:dyDescent="0.25">
      <c r="A67" s="620"/>
      <c r="B67" s="621"/>
      <c r="C67" s="608"/>
      <c r="D67" s="608"/>
      <c r="E67" s="609"/>
      <c r="F67" s="609"/>
      <c r="G67" s="742">
        <f>H67/3</f>
        <v>18</v>
      </c>
      <c r="H67" s="610">
        <f>SUM(I63:J66)</f>
        <v>54</v>
      </c>
      <c r="I67" s="604"/>
      <c r="J67" s="611"/>
      <c r="K67" s="223"/>
      <c r="L67" s="223"/>
      <c r="M67" s="223"/>
      <c r="N67" s="190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67"/>
      <c r="AD67" s="15"/>
      <c r="AE67" s="15"/>
      <c r="AF67" s="15"/>
      <c r="AG67" s="15"/>
      <c r="AH67" s="15"/>
      <c r="AI67" s="52"/>
      <c r="AJ67" s="53"/>
      <c r="AK67" s="53"/>
      <c r="AL67" s="53"/>
      <c r="AM67" s="89"/>
      <c r="AN67" s="89"/>
      <c r="AO67" s="84"/>
      <c r="AP67" s="157"/>
      <c r="AQ67" s="168"/>
      <c r="AR67" s="25"/>
      <c r="AS67" s="25"/>
      <c r="AT67" s="65"/>
      <c r="AU67" s="624"/>
      <c r="AV67" s="65"/>
      <c r="AW67" s="65"/>
      <c r="AX67" s="65"/>
      <c r="AY67" s="65"/>
      <c r="AZ67" s="65"/>
      <c r="BA67" s="65"/>
    </row>
    <row r="68" spans="1:53" s="2" customFormat="1" ht="15.75" x14ac:dyDescent="0.25">
      <c r="A68" s="631"/>
      <c r="B68" s="632"/>
      <c r="C68" s="631"/>
      <c r="D68" s="631"/>
      <c r="E68" s="631"/>
      <c r="F68" s="631"/>
      <c r="G68" s="754"/>
      <c r="H68" s="631"/>
      <c r="I68" s="633"/>
      <c r="J68" s="634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10"/>
      <c r="AD68" s="15"/>
      <c r="AE68" s="15"/>
      <c r="AF68" s="15"/>
      <c r="AG68" s="15"/>
      <c r="AH68" s="15"/>
      <c r="AI68" s="52"/>
      <c r="AJ68" s="53"/>
      <c r="AK68" s="53"/>
      <c r="AL68" s="53"/>
      <c r="AM68" s="89"/>
      <c r="AN68" s="89"/>
      <c r="AO68" s="84"/>
      <c r="AP68" s="157"/>
      <c r="AQ68" s="168"/>
      <c r="AR68" s="25"/>
      <c r="AS68" s="25"/>
      <c r="AT68" s="65"/>
      <c r="AU68" s="624"/>
      <c r="AV68" s="65"/>
      <c r="AW68" s="65"/>
      <c r="AX68" s="65"/>
      <c r="AY68" s="65"/>
      <c r="AZ68" s="65"/>
      <c r="BA68" s="65"/>
    </row>
    <row r="69" spans="1:53" s="2" customFormat="1" ht="15.75" x14ac:dyDescent="0.25">
      <c r="A69" s="795" t="s">
        <v>314</v>
      </c>
      <c r="B69" s="798" t="s">
        <v>315</v>
      </c>
      <c r="C69" s="9" t="s">
        <v>47</v>
      </c>
      <c r="D69" s="591" t="s">
        <v>305</v>
      </c>
      <c r="E69" s="33">
        <v>709</v>
      </c>
      <c r="F69" s="33">
        <v>3</v>
      </c>
      <c r="G69" s="741">
        <v>1</v>
      </c>
      <c r="H69" s="104" t="s">
        <v>316</v>
      </c>
      <c r="I69" s="605">
        <v>18</v>
      </c>
      <c r="J69" s="606"/>
      <c r="K69" s="225"/>
      <c r="L69" s="225"/>
      <c r="M69" s="225"/>
      <c r="N69" s="17" t="s">
        <v>99</v>
      </c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545"/>
      <c r="AA69" s="545"/>
      <c r="AB69" s="545"/>
      <c r="AC69" s="37"/>
      <c r="AD69" s="15"/>
      <c r="AE69" s="15"/>
      <c r="AF69" s="15"/>
      <c r="AG69" s="15"/>
      <c r="AH69" s="15"/>
      <c r="AI69" s="52"/>
      <c r="AJ69" s="53"/>
      <c r="AK69" s="53"/>
      <c r="AL69" s="53"/>
      <c r="AM69" s="89"/>
      <c r="AN69" s="89"/>
      <c r="AO69" s="84"/>
      <c r="AP69" s="157"/>
      <c r="AQ69" s="168"/>
      <c r="AR69" s="25"/>
      <c r="AS69" s="25"/>
      <c r="AT69" s="65"/>
      <c r="AU69" s="624"/>
      <c r="AV69" s="65"/>
      <c r="AW69" s="65"/>
      <c r="AX69" s="65"/>
      <c r="AY69" s="65"/>
      <c r="AZ69" s="65"/>
      <c r="BA69" s="65"/>
    </row>
    <row r="70" spans="1:53" s="2" customFormat="1" ht="15.75" x14ac:dyDescent="0.25">
      <c r="A70" s="796"/>
      <c r="B70" s="799"/>
      <c r="C70" s="475" t="s">
        <v>317</v>
      </c>
      <c r="D70" s="625" t="s">
        <v>305</v>
      </c>
      <c r="E70" s="33">
        <v>709</v>
      </c>
      <c r="F70" s="33">
        <v>3</v>
      </c>
      <c r="G70" s="741">
        <v>1</v>
      </c>
      <c r="H70" s="138" t="s">
        <v>318</v>
      </c>
      <c r="I70" s="601">
        <v>18</v>
      </c>
      <c r="J70" s="628"/>
      <c r="K70" s="225"/>
      <c r="L70" s="225"/>
      <c r="M70" s="225"/>
      <c r="N70" s="17" t="s">
        <v>99</v>
      </c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545"/>
      <c r="AA70" s="545"/>
      <c r="AB70" s="545"/>
      <c r="AC70" s="37"/>
      <c r="AD70" s="15"/>
      <c r="AE70" s="15"/>
      <c r="AF70" s="15"/>
      <c r="AG70" s="15"/>
      <c r="AH70" s="15"/>
      <c r="AI70" s="52"/>
      <c r="AJ70" s="53"/>
      <c r="AK70" s="53"/>
      <c r="AL70" s="53"/>
      <c r="AM70" s="89"/>
      <c r="AN70" s="89"/>
      <c r="AO70" s="84"/>
      <c r="AP70" s="157"/>
      <c r="AQ70" s="168"/>
      <c r="AR70" s="25"/>
      <c r="AS70" s="25"/>
      <c r="AT70" s="65"/>
      <c r="AU70" s="624"/>
      <c r="AV70" s="65"/>
      <c r="AW70" s="65"/>
      <c r="AX70" s="65"/>
      <c r="AY70" s="65"/>
      <c r="AZ70" s="65"/>
      <c r="BA70" s="65"/>
    </row>
    <row r="71" spans="1:53" s="2" customFormat="1" ht="15.75" x14ac:dyDescent="0.25">
      <c r="A71" s="797"/>
      <c r="B71" s="800"/>
      <c r="C71" s="475" t="s">
        <v>319</v>
      </c>
      <c r="D71" s="377" t="s">
        <v>305</v>
      </c>
      <c r="E71" s="8" t="s">
        <v>320</v>
      </c>
      <c r="F71" s="8">
        <v>3</v>
      </c>
      <c r="G71" s="741">
        <v>1</v>
      </c>
      <c r="H71" s="635" t="s">
        <v>321</v>
      </c>
      <c r="I71" s="601">
        <v>18</v>
      </c>
      <c r="J71" s="628"/>
      <c r="K71" s="225"/>
      <c r="L71" s="225"/>
      <c r="M71" s="225"/>
      <c r="N71" s="17" t="s">
        <v>99</v>
      </c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545"/>
      <c r="AA71" s="545"/>
      <c r="AB71" s="545"/>
      <c r="AC71" s="37"/>
      <c r="AD71" s="15"/>
      <c r="AE71" s="15"/>
      <c r="AF71" s="15"/>
      <c r="AG71" s="15"/>
      <c r="AH71" s="15"/>
      <c r="AI71" s="52"/>
      <c r="AJ71" s="53"/>
      <c r="AK71" s="53"/>
      <c r="AL71" s="53"/>
      <c r="AM71" s="89"/>
      <c r="AN71" s="89"/>
      <c r="AO71" s="84"/>
      <c r="AP71" s="157"/>
      <c r="AQ71" s="168"/>
      <c r="AR71" s="25"/>
      <c r="AS71" s="25"/>
      <c r="AT71" s="65"/>
      <c r="AU71" s="624"/>
      <c r="AV71" s="65"/>
      <c r="AW71" s="65"/>
      <c r="AX71" s="65"/>
      <c r="AY71" s="65"/>
      <c r="AZ71" s="65"/>
      <c r="BA71" s="65"/>
    </row>
    <row r="72" spans="1:53" s="2" customFormat="1" ht="15.75" x14ac:dyDescent="0.25">
      <c r="A72" s="620"/>
      <c r="B72" s="621"/>
      <c r="C72" s="608"/>
      <c r="D72" s="608"/>
      <c r="E72" s="609"/>
      <c r="F72" s="609"/>
      <c r="G72" s="742">
        <f>H72/3</f>
        <v>18</v>
      </c>
      <c r="H72" s="610">
        <f>SUM(I69:J71)</f>
        <v>54</v>
      </c>
      <c r="I72" s="604"/>
      <c r="J72" s="611"/>
      <c r="K72" s="223"/>
      <c r="L72" s="223"/>
      <c r="M72" s="223"/>
      <c r="N72" s="190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67"/>
      <c r="AD72" s="15"/>
      <c r="AE72" s="15"/>
      <c r="AF72" s="15"/>
      <c r="AG72" s="15"/>
      <c r="AH72" s="15"/>
      <c r="AI72" s="52"/>
      <c r="AJ72" s="53"/>
      <c r="AK72" s="53"/>
      <c r="AL72" s="53"/>
      <c r="AM72" s="89"/>
      <c r="AN72" s="89"/>
      <c r="AO72" s="84"/>
      <c r="AP72" s="157"/>
      <c r="AQ72" s="168"/>
      <c r="AR72" s="25"/>
      <c r="AS72" s="25"/>
      <c r="AT72" s="65"/>
      <c r="AU72" s="624"/>
      <c r="AV72" s="65"/>
      <c r="AW72" s="65"/>
      <c r="AX72" s="65"/>
      <c r="AY72" s="65"/>
      <c r="AZ72" s="65"/>
      <c r="BA72" s="65"/>
    </row>
    <row r="73" spans="1:53" s="2" customFormat="1" ht="15.75" x14ac:dyDescent="0.25">
      <c r="A73" s="631"/>
      <c r="B73" s="632"/>
      <c r="C73" s="631"/>
      <c r="D73" s="631"/>
      <c r="E73" s="631"/>
      <c r="F73" s="631"/>
      <c r="G73" s="754"/>
      <c r="H73" s="631"/>
      <c r="I73" s="633"/>
      <c r="J73" s="634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10"/>
      <c r="AD73" s="15"/>
      <c r="AE73" s="15"/>
      <c r="AF73" s="15"/>
      <c r="AG73" s="15"/>
      <c r="AH73" s="15"/>
      <c r="AI73" s="52"/>
      <c r="AJ73" s="53"/>
      <c r="AK73" s="53"/>
      <c r="AL73" s="53"/>
      <c r="AM73" s="89"/>
      <c r="AN73" s="89"/>
      <c r="AO73" s="84"/>
      <c r="AP73" s="157"/>
      <c r="AQ73" s="168"/>
      <c r="AR73" s="25"/>
      <c r="AS73" s="25"/>
      <c r="AT73" s="65"/>
      <c r="AU73" s="624"/>
      <c r="AV73" s="65"/>
      <c r="AW73" s="65"/>
      <c r="AX73" s="65"/>
      <c r="AY73" s="65"/>
      <c r="AZ73" s="65"/>
      <c r="BA73" s="65"/>
    </row>
    <row r="74" spans="1:53" s="2" customFormat="1" x14ac:dyDescent="0.25">
      <c r="A74" s="636" t="s">
        <v>301</v>
      </c>
      <c r="B74" s="637" t="s">
        <v>416</v>
      </c>
      <c r="C74" s="103" t="s">
        <v>322</v>
      </c>
      <c r="D74" s="103" t="s">
        <v>300</v>
      </c>
      <c r="E74" s="103">
        <v>707</v>
      </c>
      <c r="F74" s="103">
        <v>1</v>
      </c>
      <c r="G74" s="755">
        <v>3</v>
      </c>
      <c r="H74" s="638" t="s">
        <v>323</v>
      </c>
      <c r="I74" s="605">
        <v>0</v>
      </c>
      <c r="J74" s="103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03"/>
      <c r="AB74" s="639">
        <v>20</v>
      </c>
      <c r="AC74" s="103" t="s">
        <v>324</v>
      </c>
      <c r="AD74" s="593" t="s">
        <v>251</v>
      </c>
      <c r="AE74" s="94"/>
      <c r="AF74" s="94"/>
      <c r="AG74" s="94"/>
      <c r="AH74" s="94"/>
      <c r="AI74" s="94">
        <v>21</v>
      </c>
      <c r="AJ74" s="53"/>
      <c r="AK74" s="53"/>
      <c r="AL74" s="53"/>
      <c r="AM74" s="89"/>
      <c r="AN74" s="89"/>
      <c r="AO74" s="84"/>
      <c r="AP74" s="157"/>
      <c r="AQ74" s="168"/>
      <c r="AR74" s="25"/>
      <c r="AS74" s="25"/>
      <c r="AT74" s="65"/>
      <c r="AU74" s="624"/>
      <c r="AV74" s="65"/>
      <c r="AW74" s="65"/>
      <c r="AX74" s="65"/>
      <c r="AY74" s="65"/>
      <c r="AZ74" s="65"/>
      <c r="BA74" s="65"/>
    </row>
    <row r="75" spans="1:53" s="2" customFormat="1" x14ac:dyDescent="0.25">
      <c r="A75" s="640"/>
      <c r="B75" s="641" t="s">
        <v>325</v>
      </c>
      <c r="C75" s="103" t="s">
        <v>249</v>
      </c>
      <c r="D75" s="103" t="s">
        <v>301</v>
      </c>
      <c r="E75" s="103">
        <v>744</v>
      </c>
      <c r="F75" s="103">
        <v>2</v>
      </c>
      <c r="G75" s="755">
        <v>2</v>
      </c>
      <c r="H75" s="638" t="s">
        <v>326</v>
      </c>
      <c r="I75" s="601">
        <v>0</v>
      </c>
      <c r="J75" s="103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03"/>
      <c r="AB75" s="639">
        <v>20</v>
      </c>
      <c r="AC75" s="103" t="s">
        <v>327</v>
      </c>
      <c r="AD75" s="593" t="s">
        <v>250</v>
      </c>
      <c r="AE75" s="94"/>
      <c r="AF75" s="94"/>
      <c r="AG75" s="94"/>
      <c r="AH75" s="94"/>
      <c r="AI75" s="94">
        <v>44</v>
      </c>
      <c r="AJ75" s="53"/>
      <c r="AK75" s="53"/>
      <c r="AL75" s="53"/>
      <c r="AM75" s="89"/>
      <c r="AN75" s="89"/>
      <c r="AO75" s="84"/>
      <c r="AP75" s="157"/>
      <c r="AQ75" s="168"/>
      <c r="AR75" s="25"/>
      <c r="AS75" s="25"/>
      <c r="AT75" s="65"/>
      <c r="AU75" s="624"/>
      <c r="AV75" s="65"/>
      <c r="AW75" s="65"/>
      <c r="AX75" s="65"/>
      <c r="AY75" s="65"/>
      <c r="AZ75" s="65"/>
      <c r="BA75" s="65"/>
    </row>
    <row r="76" spans="1:53" s="2" customFormat="1" x14ac:dyDescent="0.25">
      <c r="A76" s="642"/>
      <c r="B76" s="643"/>
      <c r="C76" s="103" t="s">
        <v>74</v>
      </c>
      <c r="D76" s="103" t="s">
        <v>301</v>
      </c>
      <c r="E76" s="103">
        <v>723</v>
      </c>
      <c r="F76" s="103">
        <v>2</v>
      </c>
      <c r="G76" s="755">
        <v>2</v>
      </c>
      <c r="H76" s="638" t="s">
        <v>328</v>
      </c>
      <c r="I76" s="601">
        <v>0</v>
      </c>
      <c r="J76" s="103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03"/>
      <c r="AB76" s="639">
        <v>20</v>
      </c>
      <c r="AC76" s="395" t="s">
        <v>76</v>
      </c>
      <c r="AD76" s="593" t="s">
        <v>252</v>
      </c>
      <c r="AE76" s="94"/>
      <c r="AF76" s="94"/>
      <c r="AG76" s="94"/>
      <c r="AH76" s="94"/>
      <c r="AI76" s="94">
        <v>18</v>
      </c>
      <c r="AJ76" s="53"/>
      <c r="AK76" s="53"/>
      <c r="AL76" s="53"/>
      <c r="AM76" s="89"/>
      <c r="AN76" s="89"/>
      <c r="AO76" s="84"/>
      <c r="AP76" s="157"/>
      <c r="AQ76" s="168"/>
      <c r="AR76" s="25"/>
      <c r="AS76" s="25"/>
      <c r="AT76" s="65"/>
      <c r="AU76" s="624"/>
      <c r="AV76" s="65"/>
      <c r="AW76" s="65"/>
      <c r="AX76" s="65"/>
      <c r="AY76" s="65"/>
      <c r="AZ76" s="65"/>
      <c r="BA76" s="65"/>
    </row>
    <row r="77" spans="1:53" s="2" customFormat="1" ht="15.75" x14ac:dyDescent="0.25">
      <c r="A77" s="620"/>
      <c r="B77" s="621"/>
      <c r="C77" s="608"/>
      <c r="D77" s="608"/>
      <c r="E77" s="609"/>
      <c r="F77" s="609"/>
      <c r="G77" s="756"/>
      <c r="H77" s="610">
        <f>SUM(I74:J76)</f>
        <v>0</v>
      </c>
      <c r="I77" s="611"/>
      <c r="J77" s="611"/>
      <c r="K77" s="223"/>
      <c r="L77" s="223"/>
      <c r="M77" s="223"/>
      <c r="N77" s="190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67"/>
      <c r="AD77" s="15"/>
      <c r="AE77" s="15"/>
      <c r="AF77" s="15"/>
      <c r="AG77" s="15"/>
      <c r="AH77" s="15"/>
      <c r="AI77" s="52"/>
      <c r="AJ77" s="53"/>
      <c r="AK77" s="53"/>
      <c r="AL77" s="53"/>
      <c r="AM77" s="89"/>
      <c r="AN77" s="89"/>
      <c r="AO77" s="84"/>
      <c r="AP77" s="157"/>
      <c r="AQ77" s="168"/>
      <c r="AR77" s="25"/>
      <c r="AS77" s="25"/>
      <c r="AT77" s="65"/>
      <c r="AU77" s="624"/>
      <c r="AV77" s="65"/>
      <c r="AW77" s="65"/>
      <c r="AX77" s="65"/>
      <c r="AY77" s="65"/>
      <c r="AZ77" s="65"/>
      <c r="BA77" s="65"/>
    </row>
    <row r="78" spans="1:53" s="1" customFormat="1" x14ac:dyDescent="0.25">
      <c r="A78" s="67"/>
      <c r="B78" s="166"/>
      <c r="C78" s="10"/>
      <c r="D78" s="10"/>
      <c r="E78" s="10"/>
      <c r="F78" s="10"/>
      <c r="G78" s="750"/>
      <c r="H78" s="10"/>
      <c r="I78" s="10"/>
      <c r="J78" s="10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10"/>
      <c r="AB78" s="10"/>
      <c r="AC78" s="68"/>
      <c r="AD78" s="93"/>
      <c r="AE78" s="93"/>
      <c r="AF78" s="93"/>
      <c r="AG78" s="93"/>
      <c r="AH78" s="93"/>
      <c r="AI78" s="93"/>
      <c r="AJ78" s="55"/>
      <c r="AK78" s="55"/>
      <c r="AL78" s="73"/>
      <c r="AM78" s="168"/>
      <c r="AN78" s="168"/>
      <c r="AO78" s="73"/>
      <c r="AP78" s="73"/>
      <c r="AQ78" s="66"/>
    </row>
    <row r="79" spans="1:53" x14ac:dyDescent="0.25">
      <c r="A79" s="842" t="s">
        <v>394</v>
      </c>
      <c r="B79" s="844" t="s">
        <v>63</v>
      </c>
      <c r="C79" s="656" t="s">
        <v>65</v>
      </c>
      <c r="D79" s="136"/>
      <c r="E79" s="136"/>
      <c r="F79" s="136"/>
      <c r="G79" s="757"/>
      <c r="H79" s="649"/>
      <c r="I79" s="650"/>
      <c r="J79" s="650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/>
      <c r="V79" s="546"/>
      <c r="W79" s="546"/>
      <c r="X79" s="546"/>
      <c r="Y79" s="546"/>
      <c r="Z79" s="546"/>
      <c r="AA79" s="541"/>
      <c r="AB79" s="136">
        <v>20</v>
      </c>
      <c r="AC79" s="112" t="s">
        <v>68</v>
      </c>
      <c r="AD79" s="26">
        <v>14</v>
      </c>
      <c r="AE79" s="23">
        <v>10</v>
      </c>
      <c r="AF79" s="176">
        <v>9</v>
      </c>
      <c r="AG79" s="175">
        <v>12</v>
      </c>
      <c r="AH79" s="439"/>
      <c r="AI79" s="439"/>
      <c r="AJ79" s="123" t="s">
        <v>99</v>
      </c>
      <c r="AK79" s="135"/>
      <c r="AL79" s="84">
        <v>20</v>
      </c>
      <c r="AM79" s="157"/>
      <c r="AN79" s="168"/>
      <c r="AO79" s="25"/>
      <c r="AP79" s="25"/>
      <c r="AQ79" s="65"/>
    </row>
    <row r="80" spans="1:53" x14ac:dyDescent="0.25">
      <c r="A80" s="843"/>
      <c r="B80" s="845"/>
      <c r="C80" s="85" t="s">
        <v>67</v>
      </c>
      <c r="D80" s="657" t="s">
        <v>40</v>
      </c>
      <c r="E80" s="9">
        <v>723</v>
      </c>
      <c r="F80" s="9">
        <v>2</v>
      </c>
      <c r="G80" s="758">
        <v>2</v>
      </c>
      <c r="H80" s="722" t="s">
        <v>337</v>
      </c>
      <c r="I80" s="601">
        <v>18</v>
      </c>
      <c r="J80" s="602"/>
      <c r="K80" s="340"/>
      <c r="L80" s="340"/>
      <c r="M80" s="340"/>
      <c r="N80" s="340"/>
      <c r="O80" s="340"/>
      <c r="P80" s="340"/>
      <c r="Q80" s="340"/>
      <c r="R80" s="340"/>
      <c r="S80" s="25" t="s">
        <v>99</v>
      </c>
      <c r="T80" s="340"/>
      <c r="U80" s="340"/>
      <c r="V80" s="340"/>
      <c r="W80" s="340"/>
      <c r="X80" s="340"/>
      <c r="Y80" s="340"/>
      <c r="Z80" s="340"/>
      <c r="AA80" s="9"/>
      <c r="AB80" s="137">
        <v>20</v>
      </c>
      <c r="AC80" s="8" t="s">
        <v>70</v>
      </c>
      <c r="AD80" s="43">
        <v>14</v>
      </c>
      <c r="AE80" s="44">
        <v>13</v>
      </c>
      <c r="AF80" s="44">
        <v>13</v>
      </c>
      <c r="AG80" s="63">
        <v>9</v>
      </c>
      <c r="AH80" s="440">
        <v>8</v>
      </c>
      <c r="AI80" s="440">
        <v>8</v>
      </c>
      <c r="AJ80" s="125" t="s">
        <v>99</v>
      </c>
      <c r="AK80" s="135"/>
      <c r="AL80" s="139">
        <v>15</v>
      </c>
      <c r="AM80" s="139">
        <v>1</v>
      </c>
      <c r="AN80" s="123" t="s">
        <v>99</v>
      </c>
      <c r="AO80" s="131"/>
      <c r="AP80" s="25"/>
      <c r="AQ80" s="132"/>
    </row>
    <row r="81" spans="1:43" x14ac:dyDescent="0.25">
      <c r="A81" s="843"/>
      <c r="B81" s="845"/>
      <c r="C81" s="85" t="s">
        <v>66</v>
      </c>
      <c r="D81" s="657" t="s">
        <v>40</v>
      </c>
      <c r="E81" s="9">
        <v>723</v>
      </c>
      <c r="F81" s="9">
        <v>2</v>
      </c>
      <c r="G81" s="758">
        <v>2</v>
      </c>
      <c r="H81" s="722" t="s">
        <v>338</v>
      </c>
      <c r="I81" s="601">
        <v>18</v>
      </c>
      <c r="J81" s="602"/>
      <c r="K81" s="340"/>
      <c r="L81" s="340"/>
      <c r="M81" s="340"/>
      <c r="N81" s="340"/>
      <c r="O81" s="340"/>
      <c r="P81" s="340"/>
      <c r="Q81" s="340"/>
      <c r="R81" s="340"/>
      <c r="S81" s="25" t="s">
        <v>99</v>
      </c>
      <c r="T81" s="340"/>
      <c r="U81" s="340"/>
      <c r="V81" s="340"/>
      <c r="W81" s="340"/>
      <c r="X81" s="340"/>
      <c r="Y81" s="340"/>
      <c r="Z81" s="340"/>
      <c r="AA81" s="9"/>
      <c r="AB81" s="137">
        <v>20</v>
      </c>
      <c r="AC81" s="8" t="s">
        <v>69</v>
      </c>
      <c r="AD81" s="27">
        <v>14</v>
      </c>
      <c r="AE81" s="64">
        <v>7</v>
      </c>
      <c r="AF81" s="64">
        <v>7</v>
      </c>
      <c r="AG81" s="63">
        <v>6</v>
      </c>
      <c r="AH81" s="436">
        <v>6</v>
      </c>
      <c r="AI81" s="436">
        <v>16</v>
      </c>
      <c r="AJ81" s="125" t="s">
        <v>99</v>
      </c>
      <c r="AK81" s="135"/>
      <c r="AL81" s="139">
        <v>15</v>
      </c>
      <c r="AM81" s="139">
        <v>1</v>
      </c>
      <c r="AN81" s="123" t="s">
        <v>99</v>
      </c>
      <c r="AO81" s="131"/>
      <c r="AP81" s="131"/>
      <c r="AQ81" s="132"/>
    </row>
    <row r="82" spans="1:43" x14ac:dyDescent="0.25">
      <c r="A82" s="86"/>
      <c r="B82" s="87"/>
      <c r="C82" s="162" t="s">
        <v>115</v>
      </c>
      <c r="D82" s="658" t="s">
        <v>40</v>
      </c>
      <c r="E82" s="542">
        <v>723</v>
      </c>
      <c r="F82" s="542">
        <v>2</v>
      </c>
      <c r="G82" s="759">
        <v>2</v>
      </c>
      <c r="H82" s="651" t="s">
        <v>339</v>
      </c>
      <c r="I82" s="652">
        <v>18</v>
      </c>
      <c r="J82" s="653"/>
      <c r="K82" s="547"/>
      <c r="L82" s="547"/>
      <c r="M82" s="547"/>
      <c r="N82" s="547"/>
      <c r="O82" s="547"/>
      <c r="P82" s="547"/>
      <c r="Q82" s="547"/>
      <c r="R82" s="547"/>
      <c r="S82" s="547" t="s">
        <v>99</v>
      </c>
      <c r="T82" s="547"/>
      <c r="U82" s="547"/>
      <c r="V82" s="547"/>
      <c r="W82" s="547"/>
      <c r="X82" s="547"/>
      <c r="Y82" s="547"/>
      <c r="Z82" s="547"/>
      <c r="AA82" s="542"/>
      <c r="AB82" s="162">
        <v>20</v>
      </c>
      <c r="AC82" s="162" t="s">
        <v>147</v>
      </c>
      <c r="AD82" s="59"/>
      <c r="AE82" s="131"/>
      <c r="AF82" s="131"/>
      <c r="AG82" s="153"/>
      <c r="AH82" s="506">
        <v>0</v>
      </c>
      <c r="AI82" s="561" t="s">
        <v>244</v>
      </c>
      <c r="AJ82" s="53"/>
      <c r="AK82" s="53"/>
      <c r="AL82" s="139">
        <v>15</v>
      </c>
      <c r="AM82" s="139">
        <v>1</v>
      </c>
      <c r="AN82" s="131"/>
      <c r="AO82" s="131"/>
      <c r="AP82" s="123" t="s">
        <v>99</v>
      </c>
      <c r="AQ82" s="132"/>
    </row>
    <row r="83" spans="1:43" x14ac:dyDescent="0.25">
      <c r="A83" s="86"/>
      <c r="B83" s="163" t="s">
        <v>139</v>
      </c>
      <c r="C83" s="117" t="s">
        <v>116</v>
      </c>
      <c r="D83" s="659" t="s">
        <v>40</v>
      </c>
      <c r="E83" s="543">
        <v>701</v>
      </c>
      <c r="F83" s="543"/>
      <c r="G83" s="760"/>
      <c r="H83" s="36"/>
      <c r="I83" s="604"/>
      <c r="J83" s="604"/>
      <c r="K83" s="325" t="s">
        <v>99</v>
      </c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543"/>
      <c r="AB83" s="117">
        <v>20</v>
      </c>
      <c r="AC83" s="117" t="s">
        <v>137</v>
      </c>
      <c r="AD83" s="59"/>
      <c r="AE83" s="131"/>
      <c r="AF83" s="334"/>
      <c r="AG83" s="335"/>
      <c r="AH83" s="434"/>
      <c r="AI83" s="434"/>
      <c r="AJ83" s="53"/>
      <c r="AK83" s="53"/>
      <c r="AL83" s="139">
        <v>0</v>
      </c>
      <c r="AM83" s="139"/>
      <c r="AN83" s="161"/>
      <c r="AO83" s="131"/>
      <c r="AP83" s="73"/>
      <c r="AQ83" s="132"/>
    </row>
    <row r="84" spans="1:43" s="1" customFormat="1" x14ac:dyDescent="0.25">
      <c r="A84" s="35"/>
      <c r="B84" s="38"/>
      <c r="C84" s="36"/>
      <c r="D84" s="36"/>
      <c r="E84" s="36"/>
      <c r="F84" s="36"/>
      <c r="G84" s="742">
        <f>H84/3</f>
        <v>18</v>
      </c>
      <c r="H84" s="610">
        <f>SUM(I80:J83)</f>
        <v>54</v>
      </c>
      <c r="I84" s="604"/>
      <c r="J84" s="611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36"/>
      <c r="AB84" s="36"/>
      <c r="AC84" s="41" t="s">
        <v>96</v>
      </c>
      <c r="AD84" s="218">
        <f t="shared" ref="AD84:AI84" si="8">SUM(AD79:AD81)</f>
        <v>42</v>
      </c>
      <c r="AE84" s="219">
        <f t="shared" si="8"/>
        <v>30</v>
      </c>
      <c r="AF84" s="219">
        <f t="shared" si="8"/>
        <v>29</v>
      </c>
      <c r="AG84" s="220">
        <f t="shared" si="8"/>
        <v>27</v>
      </c>
      <c r="AH84" s="220">
        <f t="shared" si="8"/>
        <v>14</v>
      </c>
      <c r="AI84" s="220">
        <f t="shared" si="8"/>
        <v>24</v>
      </c>
      <c r="AJ84" s="55"/>
      <c r="AK84" s="55"/>
      <c r="AL84" s="73">
        <f>SUM(AL80:AL83)</f>
        <v>45</v>
      </c>
      <c r="AM84" s="154"/>
      <c r="AN84" s="168"/>
      <c r="AO84" s="73"/>
      <c r="AP84" s="73"/>
      <c r="AQ84" s="66"/>
    </row>
    <row r="85" spans="1:43" s="2" customFormat="1" ht="15.75" x14ac:dyDescent="0.25">
      <c r="A85" s="37"/>
      <c r="B85" s="39"/>
      <c r="C85" s="37"/>
      <c r="D85" s="37"/>
      <c r="E85" s="37"/>
      <c r="F85" s="37"/>
      <c r="G85" s="743"/>
      <c r="H85" s="37"/>
      <c r="I85" s="37"/>
      <c r="J85" s="37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37"/>
      <c r="AB85" s="37"/>
      <c r="AC85" s="37"/>
      <c r="AD85" s="15"/>
      <c r="AE85" s="15"/>
      <c r="AF85" s="15"/>
      <c r="AG85" s="15"/>
      <c r="AH85" s="15"/>
      <c r="AI85" s="556"/>
      <c r="AJ85" s="52"/>
      <c r="AK85" s="53"/>
      <c r="AL85" s="84"/>
      <c r="AM85" s="157"/>
      <c r="AN85" s="168"/>
      <c r="AO85" s="25"/>
      <c r="AP85" s="25"/>
      <c r="AQ85" s="65"/>
    </row>
    <row r="86" spans="1:43" x14ac:dyDescent="0.25">
      <c r="A86" s="846" t="s">
        <v>395</v>
      </c>
      <c r="B86" s="844" t="s">
        <v>64</v>
      </c>
      <c r="C86" s="656" t="s">
        <v>73</v>
      </c>
      <c r="D86" s="136"/>
      <c r="E86" s="136"/>
      <c r="F86" s="136"/>
      <c r="G86" s="757"/>
      <c r="H86" s="649"/>
      <c r="I86" s="650"/>
      <c r="J86" s="13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136"/>
      <c r="AB86" s="136">
        <v>20</v>
      </c>
      <c r="AC86" s="112" t="s">
        <v>75</v>
      </c>
      <c r="AD86" s="61">
        <v>2</v>
      </c>
      <c r="AE86" s="176">
        <v>5</v>
      </c>
      <c r="AF86" s="176">
        <v>7</v>
      </c>
      <c r="AG86" s="175">
        <v>30</v>
      </c>
      <c r="AH86" s="410"/>
      <c r="AI86" s="410"/>
      <c r="AJ86" s="123" t="s">
        <v>99</v>
      </c>
      <c r="AK86" s="135"/>
      <c r="AL86" s="84">
        <v>40</v>
      </c>
      <c r="AM86" s="157"/>
      <c r="AN86" s="168"/>
      <c r="AO86" s="25"/>
      <c r="AP86" s="25"/>
      <c r="AQ86" s="65"/>
    </row>
    <row r="87" spans="1:43" x14ac:dyDescent="0.25">
      <c r="A87" s="847"/>
      <c r="B87" s="845"/>
      <c r="C87" s="85" t="s">
        <v>71</v>
      </c>
      <c r="D87" s="657" t="s">
        <v>40</v>
      </c>
      <c r="E87" s="9">
        <v>723</v>
      </c>
      <c r="F87" s="9">
        <v>2</v>
      </c>
      <c r="G87" s="758">
        <v>2</v>
      </c>
      <c r="H87" s="654" t="s">
        <v>340</v>
      </c>
      <c r="I87" s="655">
        <v>18</v>
      </c>
      <c r="J87" s="137"/>
      <c r="K87" s="340"/>
      <c r="L87" s="340"/>
      <c r="M87" s="340"/>
      <c r="N87" s="340"/>
      <c r="O87" s="340"/>
      <c r="P87" s="340"/>
      <c r="Q87" s="340"/>
      <c r="R87" s="340"/>
      <c r="S87" s="25" t="s">
        <v>99</v>
      </c>
      <c r="T87" s="340"/>
      <c r="U87" s="340"/>
      <c r="V87" s="340"/>
      <c r="W87" s="340"/>
      <c r="X87" s="340"/>
      <c r="Y87" s="340"/>
      <c r="Z87" s="340"/>
      <c r="AA87" s="137"/>
      <c r="AB87" s="137">
        <v>20</v>
      </c>
      <c r="AC87" s="8" t="s">
        <v>72</v>
      </c>
      <c r="AD87" s="62">
        <v>7</v>
      </c>
      <c r="AE87" s="28">
        <v>11</v>
      </c>
      <c r="AF87" s="28">
        <v>14</v>
      </c>
      <c r="AG87" s="63">
        <v>5</v>
      </c>
      <c r="AH87" s="440">
        <v>6</v>
      </c>
      <c r="AI87" s="440">
        <v>12</v>
      </c>
      <c r="AJ87" s="125" t="s">
        <v>99</v>
      </c>
      <c r="AK87" s="135"/>
      <c r="AL87" s="139">
        <v>15</v>
      </c>
      <c r="AM87" s="139">
        <v>1</v>
      </c>
      <c r="AN87" s="123" t="s">
        <v>99</v>
      </c>
      <c r="AO87" s="131"/>
      <c r="AP87" s="25"/>
      <c r="AQ87" s="132"/>
    </row>
    <row r="88" spans="1:43" x14ac:dyDescent="0.25">
      <c r="A88" s="847"/>
      <c r="B88" s="845"/>
      <c r="C88" s="85" t="s">
        <v>74</v>
      </c>
      <c r="D88" s="104" t="s">
        <v>343</v>
      </c>
      <c r="E88" s="9">
        <v>723</v>
      </c>
      <c r="F88" s="9">
        <v>2</v>
      </c>
      <c r="G88" s="758">
        <v>2</v>
      </c>
      <c r="H88" s="654" t="s">
        <v>341</v>
      </c>
      <c r="I88" s="655">
        <v>18</v>
      </c>
      <c r="J88" s="137"/>
      <c r="K88" s="340"/>
      <c r="L88" s="340"/>
      <c r="M88" s="340"/>
      <c r="N88" s="340"/>
      <c r="O88" s="340"/>
      <c r="P88" s="340"/>
      <c r="Q88" s="340"/>
      <c r="R88" s="340"/>
      <c r="S88" s="25" t="s">
        <v>99</v>
      </c>
      <c r="T88" s="340"/>
      <c r="U88" s="340"/>
      <c r="V88" s="340"/>
      <c r="W88" s="340"/>
      <c r="X88" s="340"/>
      <c r="Y88" s="340"/>
      <c r="Z88" s="340"/>
      <c r="AA88" s="137"/>
      <c r="AB88" s="137">
        <v>20</v>
      </c>
      <c r="AC88" s="8" t="s">
        <v>76</v>
      </c>
      <c r="AD88" s="62">
        <v>6</v>
      </c>
      <c r="AE88" s="64">
        <v>8</v>
      </c>
      <c r="AF88" s="64">
        <v>9</v>
      </c>
      <c r="AG88" s="63">
        <v>7</v>
      </c>
      <c r="AH88" s="436">
        <v>0</v>
      </c>
      <c r="AI88" s="21">
        <v>18</v>
      </c>
      <c r="AJ88" s="125" t="s">
        <v>99</v>
      </c>
      <c r="AK88" s="135"/>
      <c r="AL88" s="139">
        <v>15</v>
      </c>
      <c r="AM88" s="139">
        <v>1</v>
      </c>
      <c r="AN88" s="123" t="s">
        <v>99</v>
      </c>
      <c r="AO88" s="131"/>
      <c r="AP88" s="131"/>
      <c r="AQ88" s="132"/>
    </row>
    <row r="89" spans="1:43" x14ac:dyDescent="0.25">
      <c r="A89" s="847"/>
      <c r="B89" s="845"/>
      <c r="C89" s="162" t="s">
        <v>117</v>
      </c>
      <c r="D89" s="658" t="s">
        <v>40</v>
      </c>
      <c r="E89" s="542">
        <v>744</v>
      </c>
      <c r="F89" s="542">
        <v>2</v>
      </c>
      <c r="G89" s="759">
        <v>2</v>
      </c>
      <c r="H89" s="638" t="s">
        <v>342</v>
      </c>
      <c r="I89" s="655">
        <v>18</v>
      </c>
      <c r="J89" s="162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 t="s">
        <v>99</v>
      </c>
      <c r="X89" s="547"/>
      <c r="Y89" s="547"/>
      <c r="Z89" s="547"/>
      <c r="AA89" s="162"/>
      <c r="AB89" s="162">
        <v>20</v>
      </c>
      <c r="AC89" s="162" t="s">
        <v>142</v>
      </c>
      <c r="AD89" s="59"/>
      <c r="AE89" s="131"/>
      <c r="AF89" s="131"/>
      <c r="AG89" s="153"/>
      <c r="AH89" s="506">
        <v>3</v>
      </c>
      <c r="AI89" s="561" t="s">
        <v>244</v>
      </c>
      <c r="AJ89" s="125" t="s">
        <v>99</v>
      </c>
      <c r="AK89" s="89"/>
      <c r="AL89" s="139">
        <v>15</v>
      </c>
      <c r="AM89" s="139">
        <v>1</v>
      </c>
      <c r="AN89" s="131"/>
      <c r="AO89" s="131"/>
      <c r="AP89" s="123" t="s">
        <v>99</v>
      </c>
      <c r="AQ89" s="132"/>
    </row>
    <row r="90" spans="1:43" x14ac:dyDescent="0.25">
      <c r="A90" s="88"/>
      <c r="B90" s="163" t="s">
        <v>139</v>
      </c>
      <c r="C90" s="117" t="s">
        <v>118</v>
      </c>
      <c r="D90" s="117" t="s">
        <v>40</v>
      </c>
      <c r="E90" s="543">
        <v>723</v>
      </c>
      <c r="F90" s="543"/>
      <c r="G90" s="760"/>
      <c r="H90" s="114"/>
      <c r="I90" s="607"/>
      <c r="J90" s="117"/>
      <c r="K90" s="325"/>
      <c r="L90" s="325"/>
      <c r="M90" s="325"/>
      <c r="N90" s="325"/>
      <c r="O90" s="325"/>
      <c r="P90" s="325"/>
      <c r="Q90" s="325"/>
      <c r="R90" s="325"/>
      <c r="S90" s="325" t="s">
        <v>99</v>
      </c>
      <c r="T90" s="325"/>
      <c r="U90" s="325"/>
      <c r="V90" s="325"/>
      <c r="W90" s="325"/>
      <c r="X90" s="325"/>
      <c r="Y90" s="325"/>
      <c r="Z90" s="325"/>
      <c r="AA90" s="117"/>
      <c r="AB90" s="117">
        <v>20</v>
      </c>
      <c r="AC90" s="117" t="s">
        <v>136</v>
      </c>
      <c r="AD90" s="144"/>
      <c r="AE90" s="334"/>
      <c r="AF90" s="131"/>
      <c r="AG90" s="153"/>
      <c r="AH90" s="434"/>
      <c r="AI90" s="434"/>
      <c r="AJ90" s="89"/>
      <c r="AK90" s="89"/>
      <c r="AL90" s="139">
        <v>0</v>
      </c>
      <c r="AM90" s="139"/>
      <c r="AN90" s="161"/>
      <c r="AO90" s="131"/>
      <c r="AP90" s="73"/>
      <c r="AQ90" s="132"/>
    </row>
    <row r="91" spans="1:43" s="1" customFormat="1" x14ac:dyDescent="0.25">
      <c r="A91" s="35"/>
      <c r="B91" s="38"/>
      <c r="C91" s="36"/>
      <c r="D91" s="36"/>
      <c r="E91" s="36"/>
      <c r="F91" s="36"/>
      <c r="G91" s="742">
        <f>H91/3</f>
        <v>18</v>
      </c>
      <c r="H91" s="610">
        <f>SUM(I87:J90)</f>
        <v>54</v>
      </c>
      <c r="I91" s="604"/>
      <c r="J91" s="36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36"/>
      <c r="AB91" s="36"/>
      <c r="AC91" s="41" t="s">
        <v>96</v>
      </c>
      <c r="AD91" s="218">
        <f t="shared" ref="AD91:AI91" si="9">SUM(AD86:AD88)</f>
        <v>15</v>
      </c>
      <c r="AE91" s="219">
        <f t="shared" si="9"/>
        <v>24</v>
      </c>
      <c r="AF91" s="219">
        <f t="shared" si="9"/>
        <v>30</v>
      </c>
      <c r="AG91" s="220">
        <f t="shared" si="9"/>
        <v>42</v>
      </c>
      <c r="AH91" s="220">
        <f t="shared" si="9"/>
        <v>6</v>
      </c>
      <c r="AI91" s="220">
        <f t="shared" si="9"/>
        <v>30</v>
      </c>
      <c r="AJ91" s="55"/>
      <c r="AK91" s="55"/>
      <c r="AL91" s="73">
        <f>SUM(AL87:AL90)</f>
        <v>45</v>
      </c>
      <c r="AM91" s="154"/>
      <c r="AN91" s="168"/>
      <c r="AO91" s="73"/>
      <c r="AP91" s="73"/>
      <c r="AQ91" s="66"/>
    </row>
    <row r="92" spans="1:43" s="96" customFormat="1" x14ac:dyDescent="0.25">
      <c r="A92" s="97"/>
      <c r="B92" s="98"/>
      <c r="C92" s="99"/>
      <c r="D92" s="99"/>
      <c r="E92" s="99"/>
      <c r="F92" s="99"/>
      <c r="G92" s="761"/>
      <c r="H92" s="99"/>
      <c r="I92" s="99"/>
      <c r="J92" s="99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99"/>
      <c r="AB92" s="99"/>
      <c r="AC92" s="100"/>
      <c r="AD92" s="92"/>
      <c r="AE92" s="92"/>
      <c r="AF92" s="93"/>
      <c r="AG92" s="93"/>
      <c r="AH92" s="93"/>
      <c r="AI92" s="199"/>
      <c r="AJ92" s="55"/>
      <c r="AK92" s="55"/>
      <c r="AL92" s="94"/>
      <c r="AM92" s="158"/>
      <c r="AN92" s="168"/>
      <c r="AO92" s="94"/>
      <c r="AP92" s="94"/>
      <c r="AQ92" s="95"/>
    </row>
    <row r="93" spans="1:43" s="1" customFormat="1" x14ac:dyDescent="0.25">
      <c r="A93" s="846" t="s">
        <v>396</v>
      </c>
      <c r="B93" s="855" t="s">
        <v>121</v>
      </c>
      <c r="C93" s="114" t="s">
        <v>119</v>
      </c>
      <c r="D93" s="113" t="s">
        <v>40</v>
      </c>
      <c r="E93" s="113">
        <v>732</v>
      </c>
      <c r="F93" s="113">
        <v>3</v>
      </c>
      <c r="G93" s="746">
        <v>1</v>
      </c>
      <c r="H93" s="138" t="s">
        <v>344</v>
      </c>
      <c r="I93" s="601">
        <v>18</v>
      </c>
      <c r="J93" s="113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 t="s">
        <v>99</v>
      </c>
      <c r="V93" s="168"/>
      <c r="W93" s="168"/>
      <c r="X93" s="168"/>
      <c r="Y93" s="168"/>
      <c r="Z93" s="168"/>
      <c r="AA93" s="113"/>
      <c r="AB93" s="113">
        <v>20</v>
      </c>
      <c r="AC93" s="113" t="s">
        <v>122</v>
      </c>
      <c r="AD93" s="105">
        <v>14</v>
      </c>
      <c r="AE93" s="106">
        <v>24</v>
      </c>
      <c r="AF93" s="107">
        <v>15</v>
      </c>
      <c r="AG93" s="108">
        <v>11</v>
      </c>
      <c r="AH93" s="435">
        <v>2</v>
      </c>
      <c r="AI93" s="414">
        <v>16</v>
      </c>
      <c r="AJ93" s="324"/>
      <c r="AK93" s="129"/>
      <c r="AL93" s="139">
        <v>15</v>
      </c>
      <c r="AM93" s="156">
        <v>1</v>
      </c>
      <c r="AN93" s="123" t="s">
        <v>99</v>
      </c>
      <c r="AO93" s="94"/>
      <c r="AP93" s="94"/>
      <c r="AQ93" s="95"/>
    </row>
    <row r="94" spans="1:43" s="1" customFormat="1" x14ac:dyDescent="0.25">
      <c r="A94" s="847"/>
      <c r="B94" s="845"/>
      <c r="C94" s="114" t="s">
        <v>120</v>
      </c>
      <c r="D94" s="113" t="s">
        <v>40</v>
      </c>
      <c r="E94" s="113">
        <v>732</v>
      </c>
      <c r="F94" s="113">
        <v>3</v>
      </c>
      <c r="G94" s="746">
        <v>1</v>
      </c>
      <c r="H94" s="660" t="s">
        <v>345</v>
      </c>
      <c r="I94" s="661">
        <v>18</v>
      </c>
      <c r="J94" s="113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 t="s">
        <v>99</v>
      </c>
      <c r="V94" s="168"/>
      <c r="W94" s="168"/>
      <c r="X94" s="168"/>
      <c r="Y94" s="168"/>
      <c r="Z94" s="168"/>
      <c r="AA94" s="113"/>
      <c r="AB94" s="113">
        <v>20</v>
      </c>
      <c r="AC94" s="71" t="s">
        <v>133</v>
      </c>
      <c r="AD94" s="109">
        <v>14</v>
      </c>
      <c r="AE94" s="110">
        <v>16</v>
      </c>
      <c r="AF94" s="111">
        <v>16</v>
      </c>
      <c r="AG94" s="63">
        <v>8</v>
      </c>
      <c r="AH94" s="507">
        <v>8</v>
      </c>
      <c r="AI94" s="564" t="s">
        <v>244</v>
      </c>
      <c r="AJ94" s="324"/>
      <c r="AK94" s="129"/>
      <c r="AL94" s="139">
        <v>15</v>
      </c>
      <c r="AM94" s="156">
        <v>1</v>
      </c>
      <c r="AN94" s="169"/>
      <c r="AO94" s="94"/>
      <c r="AP94" s="123" t="s">
        <v>99</v>
      </c>
      <c r="AQ94" s="95"/>
    </row>
    <row r="95" spans="1:43" s="1" customFormat="1" x14ac:dyDescent="0.25">
      <c r="A95" s="854"/>
      <c r="B95" s="856"/>
      <c r="C95" s="103" t="s">
        <v>123</v>
      </c>
      <c r="D95" s="104"/>
      <c r="E95" s="138" t="s">
        <v>346</v>
      </c>
      <c r="F95" s="138"/>
      <c r="G95" s="762"/>
      <c r="H95" s="138" t="s">
        <v>347</v>
      </c>
      <c r="I95" s="601"/>
      <c r="J95" s="104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04"/>
      <c r="AB95" s="138" t="s">
        <v>100</v>
      </c>
      <c r="AC95" s="104" t="s">
        <v>124</v>
      </c>
      <c r="AD95" s="148"/>
      <c r="AE95" s="149"/>
      <c r="AF95" s="150"/>
      <c r="AG95" s="151"/>
      <c r="AH95" s="437"/>
      <c r="AI95" s="437"/>
      <c r="AJ95" s="55"/>
      <c r="AK95" s="55"/>
      <c r="AL95" s="139">
        <v>10</v>
      </c>
      <c r="AM95" s="156"/>
      <c r="AN95" s="168"/>
      <c r="AO95" s="73"/>
      <c r="AP95" s="73"/>
      <c r="AQ95" s="66"/>
    </row>
    <row r="96" spans="1:43" s="1" customFormat="1" x14ac:dyDescent="0.25">
      <c r="A96" s="90"/>
      <c r="B96" s="91"/>
      <c r="C96" s="101"/>
      <c r="D96" s="608"/>
      <c r="E96" s="609"/>
      <c r="F96" s="609"/>
      <c r="G96" s="742">
        <f>H96/2</f>
        <v>18</v>
      </c>
      <c r="H96" s="610">
        <f>SUM(I93:J95)</f>
        <v>36</v>
      </c>
      <c r="I96" s="604"/>
      <c r="J96" s="101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101"/>
      <c r="AB96" s="101"/>
      <c r="AC96" s="102" t="s">
        <v>96</v>
      </c>
      <c r="AD96" s="236">
        <f t="shared" ref="AD96:AI96" si="10">SUM(AD93:AD95)</f>
        <v>28</v>
      </c>
      <c r="AE96" s="237">
        <f t="shared" si="10"/>
        <v>40</v>
      </c>
      <c r="AF96" s="237">
        <f t="shared" si="10"/>
        <v>31</v>
      </c>
      <c r="AG96" s="238">
        <f t="shared" si="10"/>
        <v>19</v>
      </c>
      <c r="AH96" s="238">
        <f t="shared" si="10"/>
        <v>10</v>
      </c>
      <c r="AI96" s="238">
        <f t="shared" si="10"/>
        <v>16</v>
      </c>
      <c r="AJ96" s="55"/>
      <c r="AK96" s="55"/>
      <c r="AL96" s="73">
        <f>SUM(AL93:AL95)</f>
        <v>40</v>
      </c>
      <c r="AM96" s="154"/>
      <c r="AN96" s="168"/>
      <c r="AO96" s="73"/>
      <c r="AP96" s="73"/>
      <c r="AQ96" s="66"/>
    </row>
    <row r="97" spans="1:53" s="2" customFormat="1" ht="15.75" x14ac:dyDescent="0.25">
      <c r="A97" s="37"/>
      <c r="B97" s="39"/>
      <c r="C97" s="37"/>
      <c r="D97" s="37"/>
      <c r="E97" s="37"/>
      <c r="F97" s="37"/>
      <c r="G97" s="743"/>
      <c r="H97" s="37"/>
      <c r="I97" s="37"/>
      <c r="J97" s="37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37"/>
      <c r="AB97" s="37"/>
      <c r="AC97" s="37"/>
      <c r="AD97" s="15"/>
      <c r="AE97" s="15"/>
      <c r="AF97" s="15"/>
      <c r="AG97" s="15"/>
      <c r="AH97" s="15"/>
      <c r="AI97" s="556"/>
      <c r="AJ97" s="52"/>
      <c r="AK97" s="53"/>
      <c r="AL97" s="84"/>
      <c r="AM97" s="157"/>
      <c r="AN97" s="168"/>
      <c r="AO97" s="25"/>
      <c r="AP97" s="25"/>
      <c r="AQ97" s="65"/>
    </row>
    <row r="98" spans="1:53" ht="15" customHeight="1" x14ac:dyDescent="0.25">
      <c r="A98" s="848"/>
      <c r="B98" s="851" t="s">
        <v>353</v>
      </c>
      <c r="C98" s="9" t="s">
        <v>78</v>
      </c>
      <c r="D98" s="594" t="s">
        <v>348</v>
      </c>
      <c r="E98" s="33">
        <v>756</v>
      </c>
      <c r="F98" s="33">
        <v>3</v>
      </c>
      <c r="G98" s="741">
        <v>1</v>
      </c>
      <c r="H98" s="600" t="s">
        <v>349</v>
      </c>
      <c r="I98" s="601">
        <f>5*9</f>
        <v>45</v>
      </c>
      <c r="J98" s="770">
        <v>-22.5</v>
      </c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17" t="s">
        <v>99</v>
      </c>
      <c r="AA98" s="33"/>
      <c r="AB98" s="33">
        <v>20</v>
      </c>
      <c r="AC98" s="8" t="s">
        <v>81</v>
      </c>
      <c r="AD98" s="262">
        <v>45</v>
      </c>
      <c r="AE98" s="501">
        <v>49</v>
      </c>
      <c r="AF98" s="258">
        <v>41</v>
      </c>
      <c r="AG98" s="259">
        <v>57</v>
      </c>
      <c r="AH98" s="502">
        <v>68</v>
      </c>
      <c r="AI98" s="502">
        <v>76</v>
      </c>
      <c r="AJ98" s="125" t="s">
        <v>99</v>
      </c>
      <c r="AK98" s="135"/>
      <c r="AL98" s="139">
        <v>80</v>
      </c>
      <c r="AM98" s="156">
        <v>4</v>
      </c>
      <c r="AN98" s="167" t="s">
        <v>99</v>
      </c>
      <c r="AO98" s="131"/>
      <c r="AP98" s="131"/>
      <c r="AQ98" s="132"/>
    </row>
    <row r="99" spans="1:53" x14ac:dyDescent="0.25">
      <c r="A99" s="849"/>
      <c r="B99" s="852"/>
      <c r="C99" s="9" t="s">
        <v>79</v>
      </c>
      <c r="D99" s="594" t="s">
        <v>348</v>
      </c>
      <c r="E99" s="33">
        <v>756</v>
      </c>
      <c r="F99" s="33">
        <v>0</v>
      </c>
      <c r="G99" s="741">
        <v>4</v>
      </c>
      <c r="H99" s="600" t="s">
        <v>350</v>
      </c>
      <c r="I99" s="601">
        <f>5*7.2</f>
        <v>36</v>
      </c>
      <c r="J99" s="770">
        <v>0</v>
      </c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17" t="s">
        <v>99</v>
      </c>
      <c r="AA99" s="33"/>
      <c r="AB99" s="33">
        <v>20</v>
      </c>
      <c r="AC99" s="8" t="s">
        <v>82</v>
      </c>
      <c r="AD99" s="261">
        <v>56</v>
      </c>
      <c r="AE99" s="56">
        <v>78</v>
      </c>
      <c r="AF99" s="260">
        <v>45</v>
      </c>
      <c r="AG99" s="153">
        <v>32</v>
      </c>
      <c r="AH99" s="434">
        <v>46</v>
      </c>
      <c r="AI99" s="434">
        <v>41</v>
      </c>
      <c r="AJ99" s="125" t="s">
        <v>99</v>
      </c>
      <c r="AK99" s="124" t="s">
        <v>99</v>
      </c>
      <c r="AL99" s="139">
        <v>40</v>
      </c>
      <c r="AM99" s="156">
        <v>2</v>
      </c>
      <c r="AN99" s="167" t="s">
        <v>99</v>
      </c>
      <c r="AO99" s="127" t="s">
        <v>99</v>
      </c>
      <c r="AP99" s="131"/>
      <c r="AQ99" s="132"/>
    </row>
    <row r="100" spans="1:53" x14ac:dyDescent="0.25">
      <c r="A100" s="849"/>
      <c r="B100" s="852"/>
      <c r="C100" s="9" t="s">
        <v>80</v>
      </c>
      <c r="D100" s="594" t="s">
        <v>348</v>
      </c>
      <c r="E100" s="33">
        <v>756</v>
      </c>
      <c r="F100" s="33">
        <v>3</v>
      </c>
      <c r="G100" s="741">
        <v>1</v>
      </c>
      <c r="H100" s="600" t="s">
        <v>351</v>
      </c>
      <c r="I100" s="601">
        <f>5*9</f>
        <v>45</v>
      </c>
      <c r="J100" s="770">
        <v>-22.5</v>
      </c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17" t="s">
        <v>99</v>
      </c>
      <c r="AA100" s="33"/>
      <c r="AB100" s="33">
        <v>15</v>
      </c>
      <c r="AC100" s="8" t="s">
        <v>129</v>
      </c>
      <c r="AD100" s="261">
        <v>42</v>
      </c>
      <c r="AE100" s="309">
        <v>53</v>
      </c>
      <c r="AF100" s="152">
        <v>35</v>
      </c>
      <c r="AG100" s="503">
        <v>46</v>
      </c>
      <c r="AH100" s="503">
        <v>39</v>
      </c>
      <c r="AI100" s="562" t="s">
        <v>244</v>
      </c>
      <c r="AJ100" s="125" t="s">
        <v>99</v>
      </c>
      <c r="AK100" s="177" t="s">
        <v>99</v>
      </c>
      <c r="AL100" s="139">
        <v>60</v>
      </c>
      <c r="AM100" s="156">
        <v>4</v>
      </c>
      <c r="AN100" s="169"/>
      <c r="AO100" s="131"/>
      <c r="AP100" s="127" t="s">
        <v>99</v>
      </c>
      <c r="AQ100" s="123" t="s">
        <v>99</v>
      </c>
    </row>
    <row r="101" spans="1:53" x14ac:dyDescent="0.25">
      <c r="A101" s="850"/>
      <c r="B101" s="853"/>
      <c r="C101" s="9" t="s">
        <v>83</v>
      </c>
      <c r="D101" s="594" t="s">
        <v>348</v>
      </c>
      <c r="E101" s="33">
        <v>756</v>
      </c>
      <c r="F101" s="33">
        <v>2</v>
      </c>
      <c r="G101" s="741">
        <v>0</v>
      </c>
      <c r="H101" s="600" t="s">
        <v>352</v>
      </c>
      <c r="I101" s="601">
        <v>18</v>
      </c>
      <c r="J101" s="770">
        <v>0</v>
      </c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17" t="s">
        <v>99</v>
      </c>
      <c r="AA101" s="33"/>
      <c r="AB101" s="33">
        <v>20</v>
      </c>
      <c r="AC101" s="8" t="s">
        <v>130</v>
      </c>
      <c r="AD101" s="144">
        <v>25</v>
      </c>
      <c r="AE101" s="145">
        <v>26</v>
      </c>
      <c r="AF101" s="57">
        <v>31</v>
      </c>
      <c r="AG101" s="142">
        <v>31</v>
      </c>
      <c r="AH101" s="508">
        <v>21</v>
      </c>
      <c r="AI101" s="563" t="s">
        <v>244</v>
      </c>
      <c r="AJ101" s="322"/>
      <c r="AK101" s="124" t="s">
        <v>99</v>
      </c>
      <c r="AL101" s="139">
        <v>40</v>
      </c>
      <c r="AM101" s="160">
        <v>2</v>
      </c>
      <c r="AN101" s="169"/>
      <c r="AO101" s="131"/>
      <c r="AP101" s="131"/>
      <c r="AQ101" s="123" t="s">
        <v>99</v>
      </c>
    </row>
    <row r="102" spans="1:53" s="1" customFormat="1" x14ac:dyDescent="0.25">
      <c r="A102" s="35"/>
      <c r="B102" s="38"/>
      <c r="C102" s="36"/>
      <c r="D102" s="608"/>
      <c r="E102" s="609"/>
      <c r="F102" s="609"/>
      <c r="G102" s="742">
        <f>H102/3</f>
        <v>33</v>
      </c>
      <c r="H102" s="610">
        <f>SUM(I98:J101)</f>
        <v>99</v>
      </c>
      <c r="I102" s="604"/>
      <c r="J102" s="36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36"/>
      <c r="AB102" s="36"/>
      <c r="AC102" s="41" t="s">
        <v>96</v>
      </c>
      <c r="AD102" s="218">
        <f t="shared" ref="AD102:AI102" si="11">SUM(AD98:AD101)</f>
        <v>168</v>
      </c>
      <c r="AE102" s="219">
        <f t="shared" si="11"/>
        <v>206</v>
      </c>
      <c r="AF102" s="219">
        <f t="shared" si="11"/>
        <v>152</v>
      </c>
      <c r="AG102" s="220">
        <f t="shared" si="11"/>
        <v>166</v>
      </c>
      <c r="AH102" s="220">
        <f t="shared" si="11"/>
        <v>174</v>
      </c>
      <c r="AI102" s="220">
        <f t="shared" si="11"/>
        <v>117</v>
      </c>
      <c r="AJ102" s="55"/>
      <c r="AK102" s="55"/>
      <c r="AL102" s="73">
        <f>SUM(AL98:AL101)</f>
        <v>220</v>
      </c>
      <c r="AM102" s="154"/>
      <c r="AN102" s="168"/>
      <c r="AO102" s="73"/>
      <c r="AP102" s="73"/>
      <c r="AQ102" s="66"/>
    </row>
    <row r="103" spans="1:53" s="1" customFormat="1" x14ac:dyDescent="0.25">
      <c r="A103" s="67"/>
      <c r="B103" s="166"/>
      <c r="C103" s="10"/>
      <c r="D103" s="10"/>
      <c r="E103" s="10"/>
      <c r="F103" s="10"/>
      <c r="G103" s="750"/>
      <c r="H103" s="10"/>
      <c r="I103" s="10"/>
      <c r="J103" s="10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10"/>
      <c r="AB103" s="10"/>
      <c r="AC103" s="68"/>
      <c r="AD103" s="93"/>
      <c r="AE103" s="93"/>
      <c r="AF103" s="93"/>
      <c r="AG103" s="93"/>
      <c r="AH103" s="93"/>
      <c r="AI103" s="93"/>
      <c r="AJ103" s="55"/>
      <c r="AK103" s="55"/>
      <c r="AL103" s="73"/>
      <c r="AM103" s="168"/>
      <c r="AN103" s="168"/>
      <c r="AO103" s="73"/>
      <c r="AP103" s="73"/>
      <c r="AQ103" s="66"/>
    </row>
    <row r="104" spans="1:53" x14ac:dyDescent="0.25">
      <c r="A104" s="838"/>
      <c r="B104" s="840" t="s">
        <v>392</v>
      </c>
      <c r="C104" s="7" t="s">
        <v>85</v>
      </c>
      <c r="D104" s="594" t="s">
        <v>348</v>
      </c>
      <c r="E104" s="7">
        <v>710.72900000000004</v>
      </c>
      <c r="F104" s="7">
        <v>2</v>
      </c>
      <c r="G104" s="758">
        <v>2</v>
      </c>
      <c r="H104" s="654" t="s">
        <v>354</v>
      </c>
      <c r="I104" s="655">
        <f>5*5.4</f>
        <v>27</v>
      </c>
      <c r="J104" s="667"/>
      <c r="K104" s="25"/>
      <c r="L104" s="25"/>
      <c r="M104" s="25"/>
      <c r="N104" s="25"/>
      <c r="O104" s="25" t="s">
        <v>99</v>
      </c>
      <c r="P104" s="25"/>
      <c r="Q104" s="25"/>
      <c r="R104" s="25"/>
      <c r="S104" s="25"/>
      <c r="T104" s="25" t="s">
        <v>99</v>
      </c>
      <c r="U104" s="25"/>
      <c r="V104" s="25"/>
      <c r="W104" s="25"/>
      <c r="X104" s="25"/>
      <c r="Y104" s="25"/>
      <c r="Z104" s="25"/>
      <c r="AA104" s="7"/>
      <c r="AB104" s="7">
        <v>20</v>
      </c>
      <c r="AC104" s="7" t="s">
        <v>131</v>
      </c>
      <c r="AD104" s="17"/>
      <c r="AE104" s="504">
        <v>53</v>
      </c>
      <c r="AF104" s="155">
        <v>39</v>
      </c>
      <c r="AG104" s="146">
        <v>24</v>
      </c>
      <c r="AH104" s="146">
        <v>30</v>
      </c>
      <c r="AI104" s="146" t="s">
        <v>244</v>
      </c>
      <c r="AJ104" s="125" t="s">
        <v>99</v>
      </c>
      <c r="AK104" s="135"/>
      <c r="AL104" s="139">
        <v>40</v>
      </c>
      <c r="AM104" s="156">
        <v>2</v>
      </c>
      <c r="AN104" s="169"/>
      <c r="AO104" s="131"/>
      <c r="AP104" s="125" t="s">
        <v>99</v>
      </c>
      <c r="AQ104" s="132"/>
    </row>
    <row r="105" spans="1:53" x14ac:dyDescent="0.25">
      <c r="A105" s="839"/>
      <c r="B105" s="841"/>
      <c r="C105" s="7" t="s">
        <v>86</v>
      </c>
      <c r="D105" s="668" t="s">
        <v>348</v>
      </c>
      <c r="E105" s="7">
        <v>709.74400000000003</v>
      </c>
      <c r="F105" s="7">
        <v>2</v>
      </c>
      <c r="G105" s="758">
        <v>2</v>
      </c>
      <c r="H105" s="654" t="s">
        <v>355</v>
      </c>
      <c r="I105" s="655">
        <f>5*5.4</f>
        <v>27</v>
      </c>
      <c r="J105" s="667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7"/>
      <c r="AB105" s="7">
        <v>20</v>
      </c>
      <c r="AC105" s="7" t="s">
        <v>132</v>
      </c>
      <c r="AD105" s="17"/>
      <c r="AE105" s="147">
        <v>27</v>
      </c>
      <c r="AF105" s="267">
        <v>45</v>
      </c>
      <c r="AG105" s="143">
        <v>19</v>
      </c>
      <c r="AH105" s="143">
        <v>21</v>
      </c>
      <c r="AI105" s="143" t="s">
        <v>244</v>
      </c>
      <c r="AJ105" s="322"/>
      <c r="AK105" s="124" t="s">
        <v>99</v>
      </c>
      <c r="AL105" s="139">
        <v>40</v>
      </c>
      <c r="AM105" s="156">
        <v>2</v>
      </c>
      <c r="AN105" s="169"/>
      <c r="AO105" s="131"/>
      <c r="AP105" s="322"/>
      <c r="AQ105" s="123" t="s">
        <v>99</v>
      </c>
    </row>
    <row r="106" spans="1:53" x14ac:dyDescent="0.25">
      <c r="A106" s="782"/>
      <c r="B106" s="783"/>
      <c r="C106" s="629" t="s">
        <v>356</v>
      </c>
      <c r="D106" s="669" t="s">
        <v>348</v>
      </c>
      <c r="E106" s="629" t="s">
        <v>357</v>
      </c>
      <c r="F106" s="629">
        <v>1</v>
      </c>
      <c r="G106" s="753">
        <v>3</v>
      </c>
      <c r="H106" s="629" t="s">
        <v>358</v>
      </c>
      <c r="I106" s="630"/>
      <c r="J106" s="630">
        <v>18</v>
      </c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662"/>
      <c r="AB106" s="662"/>
      <c r="AC106" s="662"/>
      <c r="AD106" s="17"/>
      <c r="AE106" s="665"/>
      <c r="AF106" s="666"/>
      <c r="AG106" s="663"/>
      <c r="AH106" s="663"/>
      <c r="AI106" s="663"/>
      <c r="AJ106" s="556"/>
      <c r="AK106" s="664"/>
      <c r="AL106" s="139"/>
      <c r="AM106" s="156"/>
      <c r="AN106" s="169"/>
      <c r="AO106" s="131"/>
      <c r="AP106" s="322"/>
      <c r="AQ106" s="123"/>
    </row>
    <row r="107" spans="1:53" s="1" customFormat="1" x14ac:dyDescent="0.25">
      <c r="A107" s="35"/>
      <c r="B107" s="621"/>
      <c r="C107" s="608"/>
      <c r="D107" s="608"/>
      <c r="E107" s="609"/>
      <c r="F107" s="609"/>
      <c r="G107" s="742">
        <f>H107/3</f>
        <v>24</v>
      </c>
      <c r="H107" s="610">
        <f>SUM(I104:J106)</f>
        <v>72</v>
      </c>
      <c r="I107" s="604"/>
      <c r="J107" s="611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36"/>
      <c r="AB107" s="36"/>
      <c r="AC107" s="41" t="s">
        <v>96</v>
      </c>
      <c r="AD107" s="30"/>
      <c r="AE107" s="218">
        <f>SUM(AE104:AE105)</f>
        <v>80</v>
      </c>
      <c r="AF107" s="219">
        <f>SUM(AF104:AF105)</f>
        <v>84</v>
      </c>
      <c r="AG107" s="220">
        <f>SUM(AG104:AG105)</f>
        <v>43</v>
      </c>
      <c r="AH107" s="220">
        <f>SUM(AH104:AH105)</f>
        <v>51</v>
      </c>
      <c r="AI107" s="220">
        <f>SUM(AI104:AI105)</f>
        <v>0</v>
      </c>
      <c r="AJ107" s="55"/>
      <c r="AK107" s="55"/>
      <c r="AL107" s="73">
        <f>SUM(AL104:AL105)</f>
        <v>80</v>
      </c>
      <c r="AM107" s="154"/>
      <c r="AN107" s="168"/>
      <c r="AO107" s="73"/>
      <c r="AP107" s="73"/>
      <c r="AQ107" s="66"/>
    </row>
    <row r="108" spans="1:53" s="1" customFormat="1" x14ac:dyDescent="0.25">
      <c r="A108" s="67"/>
      <c r="B108" s="67"/>
      <c r="C108" s="612"/>
      <c r="D108" s="612"/>
      <c r="E108" s="613"/>
      <c r="F108" s="613"/>
      <c r="G108" s="745"/>
      <c r="H108" s="614"/>
      <c r="I108" s="615"/>
      <c r="J108" s="615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10"/>
      <c r="AB108" s="10"/>
      <c r="AC108" s="68"/>
      <c r="AD108" s="31"/>
      <c r="AE108" s="670"/>
      <c r="AF108" s="670"/>
      <c r="AG108" s="670"/>
      <c r="AH108" s="670"/>
      <c r="AI108" s="670"/>
      <c r="AJ108" s="55"/>
      <c r="AK108" s="55"/>
      <c r="AL108" s="73"/>
      <c r="AM108" s="168"/>
      <c r="AN108" s="168"/>
      <c r="AO108" s="31"/>
      <c r="AP108" s="31"/>
      <c r="AQ108" s="69"/>
    </row>
    <row r="109" spans="1:53" s="200" customFormat="1" x14ac:dyDescent="0.25">
      <c r="A109" s="783"/>
      <c r="B109" s="783" t="s">
        <v>359</v>
      </c>
      <c r="C109" s="629" t="s">
        <v>360</v>
      </c>
      <c r="D109" s="669" t="s">
        <v>348</v>
      </c>
      <c r="E109" s="629">
        <v>709</v>
      </c>
      <c r="F109" s="629">
        <v>1</v>
      </c>
      <c r="G109" s="753">
        <v>3</v>
      </c>
      <c r="H109" s="629" t="s">
        <v>361</v>
      </c>
      <c r="I109" s="630"/>
      <c r="J109" s="630">
        <v>13.5</v>
      </c>
      <c r="K109" s="94"/>
      <c r="L109" s="94"/>
      <c r="M109" s="94"/>
      <c r="N109" s="94" t="s">
        <v>99</v>
      </c>
      <c r="O109" s="94"/>
      <c r="P109" s="94"/>
      <c r="Q109" s="94"/>
      <c r="R109" s="94"/>
      <c r="S109" s="94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672"/>
      <c r="AD109" s="169"/>
      <c r="AE109" s="673"/>
      <c r="AF109" s="674"/>
      <c r="AG109" s="675"/>
      <c r="AH109" s="675"/>
      <c r="AI109" s="676"/>
      <c r="AJ109" s="676"/>
      <c r="AK109" s="675"/>
      <c r="AL109" s="556"/>
      <c r="AM109" s="89"/>
      <c r="AN109" s="89"/>
      <c r="AO109" s="141"/>
      <c r="AP109" s="159"/>
      <c r="AQ109" s="169"/>
      <c r="AR109" s="131"/>
      <c r="AS109" s="322"/>
      <c r="AT109" s="321"/>
      <c r="AU109" s="89"/>
      <c r="AV109" s="132"/>
      <c r="AW109" s="132"/>
      <c r="AX109" s="132"/>
      <c r="AY109" s="132"/>
      <c r="AZ109" s="132"/>
      <c r="BA109" s="132"/>
    </row>
    <row r="110" spans="1:53" s="200" customFormat="1" x14ac:dyDescent="0.25">
      <c r="A110" s="783"/>
      <c r="B110" s="783" t="s">
        <v>393</v>
      </c>
      <c r="C110" s="629" t="s">
        <v>362</v>
      </c>
      <c r="D110" s="669" t="s">
        <v>348</v>
      </c>
      <c r="E110" s="629">
        <v>701</v>
      </c>
      <c r="F110" s="629">
        <v>1</v>
      </c>
      <c r="G110" s="753">
        <v>3</v>
      </c>
      <c r="H110" s="629" t="s">
        <v>363</v>
      </c>
      <c r="I110" s="630"/>
      <c r="J110" s="630">
        <v>13.5</v>
      </c>
      <c r="K110" s="94" t="s">
        <v>99</v>
      </c>
      <c r="L110" s="94"/>
      <c r="M110" s="94"/>
      <c r="N110" s="94"/>
      <c r="O110" s="94"/>
      <c r="P110" s="94"/>
      <c r="Q110" s="94"/>
      <c r="R110" s="94"/>
      <c r="S110" s="94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672"/>
      <c r="AD110" s="169"/>
      <c r="AE110" s="147"/>
      <c r="AF110" s="332"/>
      <c r="AG110" s="677"/>
      <c r="AH110" s="677"/>
      <c r="AI110" s="556"/>
      <c r="AJ110" s="556"/>
      <c r="AK110" s="677"/>
      <c r="AL110" s="556"/>
      <c r="AM110" s="89"/>
      <c r="AN110" s="89"/>
      <c r="AO110" s="141"/>
      <c r="AP110" s="159"/>
      <c r="AQ110" s="169"/>
      <c r="AR110" s="131"/>
      <c r="AS110" s="322"/>
      <c r="AT110" s="321"/>
      <c r="AU110" s="89"/>
      <c r="AV110" s="132"/>
      <c r="AW110" s="132"/>
      <c r="AX110" s="132"/>
      <c r="AY110" s="132"/>
      <c r="AZ110" s="132"/>
      <c r="BA110" s="132"/>
    </row>
    <row r="111" spans="1:53" s="200" customFormat="1" x14ac:dyDescent="0.25">
      <c r="A111" s="783"/>
      <c r="B111" s="783"/>
      <c r="C111" s="629" t="s">
        <v>364</v>
      </c>
      <c r="D111" s="669" t="s">
        <v>365</v>
      </c>
      <c r="E111" s="629" t="s">
        <v>366</v>
      </c>
      <c r="F111" s="629">
        <v>1</v>
      </c>
      <c r="G111" s="753">
        <v>3</v>
      </c>
      <c r="H111" s="629" t="s">
        <v>367</v>
      </c>
      <c r="I111" s="630"/>
      <c r="J111" s="630">
        <v>22.5</v>
      </c>
      <c r="K111" s="94"/>
      <c r="L111" s="94"/>
      <c r="M111" s="94"/>
      <c r="N111" s="94" t="s">
        <v>99</v>
      </c>
      <c r="O111" s="94"/>
      <c r="P111" s="94"/>
      <c r="Q111" s="94"/>
      <c r="R111" s="94" t="s">
        <v>99</v>
      </c>
      <c r="S111" s="94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672"/>
      <c r="AD111" s="169"/>
      <c r="AE111" s="147"/>
      <c r="AF111" s="332"/>
      <c r="AG111" s="677"/>
      <c r="AH111" s="677"/>
      <c r="AI111" s="556"/>
      <c r="AJ111" s="556"/>
      <c r="AK111" s="677"/>
      <c r="AL111" s="556"/>
      <c r="AM111" s="89"/>
      <c r="AN111" s="89"/>
      <c r="AO111" s="141"/>
      <c r="AP111" s="159"/>
      <c r="AQ111" s="169"/>
      <c r="AR111" s="131"/>
      <c r="AS111" s="322"/>
      <c r="AT111" s="321"/>
      <c r="AU111" s="89"/>
      <c r="AV111" s="132"/>
      <c r="AW111" s="132"/>
      <c r="AX111" s="132"/>
      <c r="AY111" s="132"/>
      <c r="AZ111" s="132"/>
      <c r="BA111" s="132"/>
    </row>
    <row r="112" spans="1:53" s="200" customFormat="1" x14ac:dyDescent="0.25">
      <c r="A112" s="783"/>
      <c r="B112" s="783"/>
      <c r="C112" s="629" t="s">
        <v>368</v>
      </c>
      <c r="D112" s="669" t="s">
        <v>365</v>
      </c>
      <c r="E112" s="629" t="s">
        <v>366</v>
      </c>
      <c r="F112" s="629">
        <v>1</v>
      </c>
      <c r="G112" s="753">
        <v>3</v>
      </c>
      <c r="H112" s="629" t="s">
        <v>369</v>
      </c>
      <c r="I112" s="630"/>
      <c r="J112" s="630">
        <v>22.5</v>
      </c>
      <c r="K112" s="94"/>
      <c r="L112" s="94"/>
      <c r="M112" s="94"/>
      <c r="N112" s="94" t="s">
        <v>99</v>
      </c>
      <c r="O112" s="94"/>
      <c r="P112" s="94"/>
      <c r="Q112" s="94"/>
      <c r="R112" s="94" t="s">
        <v>99</v>
      </c>
      <c r="S112" s="94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672"/>
      <c r="AD112" s="169"/>
      <c r="AE112" s="147"/>
      <c r="AF112" s="332"/>
      <c r="AG112" s="677"/>
      <c r="AH112" s="677"/>
      <c r="AI112" s="556"/>
      <c r="AJ112" s="556"/>
      <c r="AK112" s="677"/>
      <c r="AL112" s="556"/>
      <c r="AM112" s="89"/>
      <c r="AN112" s="89"/>
      <c r="AO112" s="141"/>
      <c r="AP112" s="159"/>
      <c r="AQ112" s="169"/>
      <c r="AR112" s="131"/>
      <c r="AS112" s="322"/>
      <c r="AT112" s="321"/>
      <c r="AU112" s="89"/>
      <c r="AV112" s="132"/>
      <c r="AW112" s="132"/>
      <c r="AX112" s="132"/>
      <c r="AY112" s="132"/>
      <c r="AZ112" s="132"/>
      <c r="BA112" s="132"/>
    </row>
    <row r="113" spans="1:53" s="200" customFormat="1" x14ac:dyDescent="0.25">
      <c r="A113" s="620"/>
      <c r="B113" s="621"/>
      <c r="C113" s="608"/>
      <c r="D113" s="608"/>
      <c r="E113" s="609"/>
      <c r="F113" s="609"/>
      <c r="G113" s="742">
        <f>H113/3</f>
        <v>24</v>
      </c>
      <c r="H113" s="610">
        <f>SUM(I109:J112)</f>
        <v>72</v>
      </c>
      <c r="I113" s="604"/>
      <c r="J113" s="611"/>
      <c r="K113" s="223"/>
      <c r="L113" s="223"/>
      <c r="M113" s="223"/>
      <c r="N113" s="190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67"/>
      <c r="AD113" s="678"/>
      <c r="AE113" s="218">
        <f>SUM(AE111:AE112)</f>
        <v>0</v>
      </c>
      <c r="AF113" s="218">
        <f t="shared" ref="AF113:AK113" si="12">SUM(AF111:AF112)</f>
        <v>0</v>
      </c>
      <c r="AG113" s="218">
        <f t="shared" si="12"/>
        <v>0</v>
      </c>
      <c r="AH113" s="218">
        <f t="shared" si="12"/>
        <v>0</v>
      </c>
      <c r="AI113" s="218">
        <f t="shared" si="12"/>
        <v>0</v>
      </c>
      <c r="AJ113" s="218">
        <f t="shared" si="12"/>
        <v>0</v>
      </c>
      <c r="AK113" s="218">
        <f t="shared" si="12"/>
        <v>0</v>
      </c>
      <c r="AL113" s="556"/>
      <c r="AM113" s="89"/>
      <c r="AN113" s="89"/>
      <c r="AO113" s="679"/>
      <c r="AP113" s="679"/>
      <c r="AQ113" s="678"/>
      <c r="AR113" s="678"/>
      <c r="AS113" s="556"/>
      <c r="AT113" s="556"/>
      <c r="AU113" s="89"/>
      <c r="AV113" s="680"/>
      <c r="AW113" s="680"/>
      <c r="AX113" s="680"/>
      <c r="AY113" s="680"/>
      <c r="AZ113" s="680"/>
      <c r="BA113" s="680"/>
    </row>
    <row r="114" spans="1:53" x14ac:dyDescent="0.25">
      <c r="A114" s="631"/>
      <c r="B114" s="632"/>
      <c r="C114" s="631"/>
      <c r="D114" s="631"/>
      <c r="E114" s="631"/>
      <c r="F114" s="631"/>
      <c r="G114" s="754"/>
      <c r="H114" s="631"/>
      <c r="I114" s="633"/>
      <c r="J114" s="634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10"/>
      <c r="AL114" s="51"/>
      <c r="AM114" s="681"/>
      <c r="AN114" s="681"/>
      <c r="AU114" s="682"/>
    </row>
    <row r="115" spans="1:53" s="200" customFormat="1" x14ac:dyDescent="0.25">
      <c r="A115" s="671"/>
      <c r="B115" s="671" t="s">
        <v>370</v>
      </c>
      <c r="C115" s="629" t="s">
        <v>371</v>
      </c>
      <c r="D115" s="669" t="s">
        <v>365</v>
      </c>
      <c r="E115" s="629" t="s">
        <v>372</v>
      </c>
      <c r="F115" s="629"/>
      <c r="G115" s="753"/>
      <c r="H115" s="629" t="s">
        <v>373</v>
      </c>
      <c r="I115" s="630"/>
      <c r="J115" s="630">
        <v>0</v>
      </c>
      <c r="K115" s="94"/>
      <c r="L115" s="94"/>
      <c r="M115" s="94"/>
      <c r="N115" s="94"/>
      <c r="O115" s="94"/>
      <c r="P115" s="94"/>
      <c r="Q115" s="94"/>
      <c r="R115" s="94" t="s">
        <v>99</v>
      </c>
      <c r="S115" s="94"/>
      <c r="T115" s="683"/>
      <c r="U115" s="683"/>
      <c r="V115" s="683"/>
      <c r="W115" s="683"/>
      <c r="X115" s="683"/>
      <c r="Y115" s="94" t="s">
        <v>99</v>
      </c>
      <c r="Z115" s="131"/>
      <c r="AA115" s="131"/>
      <c r="AB115" s="131"/>
      <c r="AC115" s="672"/>
      <c r="AD115" s="169"/>
      <c r="AE115" s="673"/>
      <c r="AF115" s="674"/>
      <c r="AG115" s="675"/>
      <c r="AH115" s="675"/>
      <c r="AI115" s="676"/>
      <c r="AJ115" s="676"/>
      <c r="AK115" s="675"/>
      <c r="AL115" s="556"/>
      <c r="AM115" s="89"/>
      <c r="AN115" s="89"/>
      <c r="AO115" s="141"/>
      <c r="AP115" s="159"/>
      <c r="AQ115" s="169"/>
      <c r="AR115" s="131"/>
      <c r="AS115" s="322"/>
      <c r="AT115" s="321"/>
      <c r="AU115" s="89"/>
      <c r="AV115" s="132"/>
      <c r="AW115" s="132"/>
      <c r="AX115" s="132"/>
      <c r="AY115" s="132"/>
      <c r="AZ115" s="132"/>
      <c r="BA115" s="132"/>
    </row>
    <row r="116" spans="1:53" s="200" customFormat="1" x14ac:dyDescent="0.25">
      <c r="A116" s="671"/>
      <c r="B116" s="671"/>
      <c r="C116" s="629" t="s">
        <v>374</v>
      </c>
      <c r="D116" s="669" t="s">
        <v>375</v>
      </c>
      <c r="E116" s="629">
        <v>749</v>
      </c>
      <c r="F116" s="629"/>
      <c r="G116" s="753"/>
      <c r="H116" s="629" t="s">
        <v>376</v>
      </c>
      <c r="I116" s="630"/>
      <c r="J116" s="630">
        <v>0</v>
      </c>
      <c r="K116" s="94"/>
      <c r="L116" s="94"/>
      <c r="M116" s="94"/>
      <c r="N116" s="94"/>
      <c r="O116" s="94"/>
      <c r="P116" s="94"/>
      <c r="Q116" s="94"/>
      <c r="R116" s="94"/>
      <c r="S116" s="94"/>
      <c r="T116" s="131"/>
      <c r="U116" s="131"/>
      <c r="V116" s="131"/>
      <c r="W116" s="131"/>
      <c r="X116" s="131"/>
      <c r="Y116" s="94" t="s">
        <v>99</v>
      </c>
      <c r="Z116" s="131"/>
      <c r="AA116" s="131"/>
      <c r="AB116" s="131"/>
      <c r="AC116" s="672"/>
      <c r="AD116" s="169"/>
      <c r="AE116" s="147"/>
      <c r="AF116" s="332"/>
      <c r="AG116" s="677"/>
      <c r="AH116" s="677"/>
      <c r="AI116" s="556"/>
      <c r="AJ116" s="556"/>
      <c r="AK116" s="677"/>
      <c r="AL116" s="556"/>
      <c r="AM116" s="89"/>
      <c r="AN116" s="89"/>
      <c r="AO116" s="141"/>
      <c r="AP116" s="159"/>
      <c r="AQ116" s="169"/>
      <c r="AR116" s="131"/>
      <c r="AS116" s="322"/>
      <c r="AT116" s="321"/>
      <c r="AU116" s="89"/>
      <c r="AV116" s="132"/>
      <c r="AW116" s="132"/>
      <c r="AX116" s="132"/>
      <c r="AY116" s="132"/>
      <c r="AZ116" s="132"/>
      <c r="BA116" s="132"/>
    </row>
    <row r="117" spans="1:53" s="200" customFormat="1" x14ac:dyDescent="0.25">
      <c r="A117" s="671"/>
      <c r="B117" s="671"/>
      <c r="C117" s="629" t="s">
        <v>377</v>
      </c>
      <c r="D117" s="669" t="s">
        <v>375</v>
      </c>
      <c r="E117" s="629">
        <v>710</v>
      </c>
      <c r="F117" s="629"/>
      <c r="G117" s="753"/>
      <c r="H117" s="629" t="s">
        <v>378</v>
      </c>
      <c r="I117" s="630"/>
      <c r="J117" s="630">
        <v>0</v>
      </c>
      <c r="K117" s="94"/>
      <c r="L117" s="94"/>
      <c r="M117" s="94"/>
      <c r="N117" s="94"/>
      <c r="O117" s="94" t="s">
        <v>99</v>
      </c>
      <c r="P117" s="94"/>
      <c r="Q117" s="94"/>
      <c r="R117" s="94"/>
      <c r="S117" s="94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672"/>
      <c r="AD117" s="169"/>
      <c r="AE117" s="147"/>
      <c r="AF117" s="332"/>
      <c r="AG117" s="677"/>
      <c r="AH117" s="677"/>
      <c r="AI117" s="556"/>
      <c r="AJ117" s="556"/>
      <c r="AK117" s="677"/>
      <c r="AL117" s="556"/>
      <c r="AM117" s="89"/>
      <c r="AN117" s="89"/>
      <c r="AO117" s="141"/>
      <c r="AP117" s="159"/>
      <c r="AQ117" s="169"/>
      <c r="AR117" s="131"/>
      <c r="AS117" s="322"/>
      <c r="AT117" s="321"/>
      <c r="AU117" s="89"/>
      <c r="AV117" s="132"/>
      <c r="AW117" s="132"/>
      <c r="AX117" s="132"/>
      <c r="AY117" s="132"/>
      <c r="AZ117" s="132"/>
      <c r="BA117" s="132"/>
    </row>
    <row r="118" spans="1:53" x14ac:dyDescent="0.25">
      <c r="A118" s="669"/>
      <c r="B118" s="669"/>
      <c r="C118" s="114"/>
      <c r="D118" s="669" t="s">
        <v>40</v>
      </c>
      <c r="E118" s="114">
        <v>710</v>
      </c>
      <c r="F118" s="114"/>
      <c r="G118" s="744"/>
      <c r="H118" s="114" t="s">
        <v>379</v>
      </c>
      <c r="I118" s="607"/>
      <c r="J118" s="607">
        <v>0</v>
      </c>
      <c r="K118" s="73"/>
      <c r="L118" s="73"/>
      <c r="M118" s="73"/>
      <c r="N118" s="73"/>
      <c r="O118" s="73" t="s">
        <v>99</v>
      </c>
      <c r="P118" s="73"/>
      <c r="Q118" s="73"/>
      <c r="R118" s="73"/>
      <c r="S118" s="73"/>
      <c r="T118" s="25"/>
      <c r="U118" s="25"/>
      <c r="V118" s="25"/>
      <c r="W118" s="25"/>
      <c r="X118" s="25"/>
      <c r="Y118" s="25"/>
      <c r="Z118" s="25"/>
      <c r="AA118" s="25"/>
      <c r="AB118" s="25"/>
      <c r="AC118" s="7"/>
      <c r="AD118" s="17"/>
      <c r="AE118" s="684"/>
      <c r="AF118" s="685"/>
      <c r="AG118" s="686"/>
      <c r="AH118" s="686"/>
      <c r="AI118" s="556"/>
      <c r="AJ118" s="556"/>
      <c r="AK118" s="686"/>
      <c r="AL118" s="556"/>
      <c r="AM118" s="89"/>
      <c r="AN118" s="89"/>
      <c r="AO118" s="141"/>
      <c r="AP118" s="159"/>
      <c r="AQ118" s="169"/>
      <c r="AR118" s="131"/>
      <c r="AS118" s="322"/>
      <c r="AT118" s="321"/>
      <c r="AU118" s="89"/>
      <c r="AV118" s="65"/>
      <c r="AW118" s="65"/>
      <c r="AX118" s="65"/>
      <c r="AY118" s="65"/>
      <c r="AZ118" s="65"/>
      <c r="BA118" s="65"/>
    </row>
    <row r="119" spans="1:53" s="1" customFormat="1" x14ac:dyDescent="0.25">
      <c r="A119" s="620"/>
      <c r="B119" s="621"/>
      <c r="C119" s="608"/>
      <c r="D119" s="608"/>
      <c r="E119" s="609"/>
      <c r="F119" s="609"/>
      <c r="G119" s="756"/>
      <c r="H119" s="610">
        <f>SUM(I115:J118)</f>
        <v>0</v>
      </c>
      <c r="I119" s="611"/>
      <c r="J119" s="611"/>
      <c r="K119" s="223"/>
      <c r="L119" s="223"/>
      <c r="M119" s="223"/>
      <c r="N119" s="190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67"/>
      <c r="AD119" s="168"/>
      <c r="AE119" s="218">
        <f t="shared" ref="AE119:AK119" si="13">SUM(AE115:AE118)</f>
        <v>0</v>
      </c>
      <c r="AF119" s="218">
        <f t="shared" si="13"/>
        <v>0</v>
      </c>
      <c r="AG119" s="218">
        <f t="shared" si="13"/>
        <v>0</v>
      </c>
      <c r="AH119" s="218">
        <f t="shared" si="13"/>
        <v>0</v>
      </c>
      <c r="AI119" s="218">
        <f t="shared" si="13"/>
        <v>0</v>
      </c>
      <c r="AJ119" s="218">
        <f t="shared" si="13"/>
        <v>0</v>
      </c>
      <c r="AK119" s="218">
        <f t="shared" si="13"/>
        <v>0</v>
      </c>
      <c r="AL119" s="55"/>
      <c r="AM119" s="687"/>
      <c r="AN119" s="687"/>
      <c r="AO119" s="73">
        <f>SUM(AO104:AO105)</f>
        <v>0</v>
      </c>
      <c r="AP119" s="168"/>
      <c r="AQ119" s="168"/>
      <c r="AR119" s="73"/>
      <c r="AS119" s="73"/>
      <c r="AT119" s="66"/>
      <c r="AU119" s="688"/>
      <c r="AV119" s="66"/>
      <c r="AW119" s="66"/>
      <c r="AX119" s="66"/>
      <c r="AY119" s="66"/>
      <c r="AZ119" s="66"/>
      <c r="BA119" s="66"/>
    </row>
    <row r="120" spans="1:53" s="1" customFormat="1" x14ac:dyDescent="0.25">
      <c r="A120" s="67"/>
      <c r="B120" s="67"/>
      <c r="C120" s="612"/>
      <c r="D120" s="612"/>
      <c r="E120" s="613"/>
      <c r="F120" s="613"/>
      <c r="G120" s="745"/>
      <c r="H120" s="614"/>
      <c r="I120" s="615"/>
      <c r="J120" s="615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10"/>
      <c r="AB120" s="10"/>
      <c r="AC120" s="68"/>
      <c r="AD120" s="31"/>
      <c r="AE120" s="93"/>
      <c r="AF120" s="93"/>
      <c r="AG120" s="93"/>
      <c r="AH120" s="93"/>
      <c r="AI120" s="93"/>
      <c r="AJ120" s="55"/>
      <c r="AK120" s="55"/>
      <c r="AL120" s="73"/>
      <c r="AM120" s="168"/>
      <c r="AN120" s="168"/>
      <c r="AO120" s="31"/>
      <c r="AP120" s="31"/>
      <c r="AQ120" s="69"/>
    </row>
    <row r="121" spans="1:53" s="1" customFormat="1" x14ac:dyDescent="0.25">
      <c r="A121" s="781" t="s">
        <v>412</v>
      </c>
      <c r="B121" s="74" t="s">
        <v>417</v>
      </c>
      <c r="C121" s="785" t="s">
        <v>113</v>
      </c>
      <c r="D121" s="72" t="s">
        <v>102</v>
      </c>
      <c r="E121" s="790" t="s">
        <v>203</v>
      </c>
      <c r="F121" s="793">
        <v>2</v>
      </c>
      <c r="G121" s="793">
        <v>1</v>
      </c>
      <c r="H121" s="784" t="s">
        <v>414</v>
      </c>
      <c r="I121" s="703">
        <v>13.5</v>
      </c>
      <c r="J121" s="690"/>
      <c r="K121" s="549"/>
      <c r="L121" s="549"/>
      <c r="M121" s="549" t="s">
        <v>99</v>
      </c>
      <c r="N121" s="549"/>
      <c r="O121" s="549" t="s">
        <v>99</v>
      </c>
      <c r="P121" s="549"/>
      <c r="Q121" s="549"/>
      <c r="R121" s="549"/>
      <c r="S121" s="549"/>
      <c r="T121" s="549"/>
      <c r="U121" s="549"/>
      <c r="V121" s="549"/>
      <c r="W121" s="549" t="s">
        <v>99</v>
      </c>
      <c r="X121" s="549"/>
      <c r="Y121" s="549"/>
      <c r="Z121" s="549"/>
      <c r="AA121" s="140"/>
      <c r="AB121" s="140">
        <v>12</v>
      </c>
      <c r="AC121" s="72" t="s">
        <v>134</v>
      </c>
      <c r="AD121" s="82"/>
      <c r="AE121" s="83"/>
      <c r="AF121" s="83"/>
      <c r="AG121" s="491">
        <v>7</v>
      </c>
      <c r="AH121" s="492">
        <v>8</v>
      </c>
      <c r="AI121" s="446">
        <v>13</v>
      </c>
      <c r="AJ121" s="324"/>
      <c r="AK121" s="126" t="s">
        <v>99</v>
      </c>
      <c r="AL121" s="139">
        <v>12</v>
      </c>
      <c r="AM121" s="156">
        <v>1</v>
      </c>
      <c r="AN121" s="169"/>
      <c r="AO121" s="126" t="s">
        <v>99</v>
      </c>
      <c r="AP121" s="94"/>
      <c r="AQ121" s="95"/>
    </row>
    <row r="122" spans="1:53" s="1" customFormat="1" x14ac:dyDescent="0.25">
      <c r="A122" s="74"/>
      <c r="B122" s="74"/>
      <c r="C122" s="785" t="s">
        <v>410</v>
      </c>
      <c r="D122" s="72" t="s">
        <v>102</v>
      </c>
      <c r="E122" s="789" t="s">
        <v>421</v>
      </c>
      <c r="F122" s="793">
        <v>2</v>
      </c>
      <c r="G122" s="793">
        <v>1</v>
      </c>
      <c r="H122" s="784" t="s">
        <v>418</v>
      </c>
      <c r="I122" s="703">
        <v>13.5</v>
      </c>
      <c r="J122" s="690"/>
      <c r="K122" s="549"/>
      <c r="L122" s="549"/>
      <c r="M122" s="549" t="s">
        <v>99</v>
      </c>
      <c r="N122" s="549"/>
      <c r="O122" s="549" t="s">
        <v>99</v>
      </c>
      <c r="P122" s="549"/>
      <c r="Q122" s="549"/>
      <c r="R122" s="549"/>
      <c r="S122" s="549"/>
      <c r="T122" s="549"/>
      <c r="U122" s="549"/>
      <c r="V122" s="549"/>
      <c r="W122" s="549" t="s">
        <v>99</v>
      </c>
      <c r="X122" s="549"/>
      <c r="Y122" s="549"/>
      <c r="Z122" s="549"/>
      <c r="AA122" s="140"/>
      <c r="AB122" s="140">
        <v>12</v>
      </c>
      <c r="AC122" s="72" t="s">
        <v>134</v>
      </c>
      <c r="AD122" s="82"/>
      <c r="AE122" s="83"/>
      <c r="AF122" s="83"/>
      <c r="AG122" s="491">
        <v>7</v>
      </c>
      <c r="AH122" s="492">
        <v>8</v>
      </c>
      <c r="AI122" s="446">
        <v>13</v>
      </c>
      <c r="AJ122" s="324"/>
      <c r="AK122" s="126" t="s">
        <v>99</v>
      </c>
      <c r="AL122" s="139">
        <v>12</v>
      </c>
      <c r="AM122" s="156">
        <v>1</v>
      </c>
      <c r="AN122" s="169"/>
      <c r="AO122" s="126" t="s">
        <v>99</v>
      </c>
      <c r="AP122" s="94"/>
      <c r="AQ122" s="95"/>
    </row>
    <row r="123" spans="1:53" s="1" customFormat="1" x14ac:dyDescent="0.25">
      <c r="A123" s="74"/>
      <c r="B123" s="74"/>
      <c r="C123" s="785" t="s">
        <v>411</v>
      </c>
      <c r="D123" s="72" t="s">
        <v>102</v>
      </c>
      <c r="E123" s="789" t="s">
        <v>421</v>
      </c>
      <c r="F123" s="793">
        <v>2</v>
      </c>
      <c r="G123" s="793">
        <v>1</v>
      </c>
      <c r="H123" s="784" t="s">
        <v>419</v>
      </c>
      <c r="I123" s="703">
        <v>13.5</v>
      </c>
      <c r="J123" s="690"/>
      <c r="K123" s="549"/>
      <c r="L123" s="549"/>
      <c r="M123" s="549" t="s">
        <v>99</v>
      </c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140"/>
      <c r="AB123" s="140">
        <v>12</v>
      </c>
      <c r="AC123" s="72" t="s">
        <v>106</v>
      </c>
      <c r="AD123" s="81"/>
      <c r="AE123" s="222">
        <v>8</v>
      </c>
      <c r="AF123" s="222">
        <v>9</v>
      </c>
      <c r="AG123" s="566">
        <v>2</v>
      </c>
      <c r="AH123" s="493">
        <v>8</v>
      </c>
      <c r="AI123" s="493">
        <v>7</v>
      </c>
      <c r="AJ123" s="324"/>
      <c r="AK123" s="126" t="s">
        <v>99</v>
      </c>
      <c r="AL123" s="139">
        <v>12</v>
      </c>
      <c r="AM123" s="156">
        <v>1</v>
      </c>
      <c r="AN123" s="169"/>
      <c r="AO123" s="126" t="s">
        <v>99</v>
      </c>
      <c r="AP123" s="94"/>
      <c r="AQ123" s="95"/>
    </row>
    <row r="124" spans="1:53" s="1" customFormat="1" x14ac:dyDescent="0.25">
      <c r="A124" s="779"/>
      <c r="B124" s="779"/>
      <c r="C124" s="71" t="s">
        <v>107</v>
      </c>
      <c r="D124" s="72"/>
      <c r="E124" s="371" t="s">
        <v>100</v>
      </c>
      <c r="F124" s="689"/>
      <c r="G124" s="689"/>
      <c r="H124" s="691" t="s">
        <v>380</v>
      </c>
      <c r="I124" s="704"/>
      <c r="J124" s="692"/>
      <c r="K124" s="550"/>
      <c r="L124" s="550"/>
      <c r="M124" s="550"/>
      <c r="N124" s="550"/>
      <c r="O124" s="550"/>
      <c r="P124" s="550"/>
      <c r="Q124" s="550"/>
      <c r="R124" s="550"/>
      <c r="S124" s="550"/>
      <c r="T124" s="550"/>
      <c r="U124" s="550"/>
      <c r="V124" s="550"/>
      <c r="W124" s="550"/>
      <c r="X124" s="550"/>
      <c r="Y124" s="550"/>
      <c r="Z124" s="550"/>
      <c r="AA124" s="371"/>
      <c r="AB124" s="140">
        <v>12</v>
      </c>
      <c r="AC124" s="120" t="s">
        <v>108</v>
      </c>
      <c r="AD124" s="81"/>
      <c r="AE124" s="565">
        <v>0</v>
      </c>
      <c r="AF124" s="565">
        <v>1</v>
      </c>
      <c r="AG124" s="566">
        <v>0</v>
      </c>
      <c r="AH124" s="443"/>
      <c r="AI124" s="443"/>
      <c r="AJ124" s="324"/>
      <c r="AK124" s="126" t="s">
        <v>99</v>
      </c>
      <c r="AL124" s="141">
        <v>0</v>
      </c>
      <c r="AM124" s="159">
        <v>0</v>
      </c>
      <c r="AN124" s="170"/>
      <c r="AO124" s="121"/>
      <c r="AP124" s="121"/>
      <c r="AQ124" s="122"/>
    </row>
    <row r="125" spans="1:53" s="1" customFormat="1" x14ac:dyDescent="0.25">
      <c r="A125" s="780"/>
      <c r="B125" s="780"/>
      <c r="C125" s="71" t="s">
        <v>109</v>
      </c>
      <c r="D125" s="72" t="s">
        <v>102</v>
      </c>
      <c r="E125" s="140">
        <v>710</v>
      </c>
      <c r="F125" s="794">
        <v>2</v>
      </c>
      <c r="G125" s="794">
        <v>1</v>
      </c>
      <c r="H125" s="787" t="s">
        <v>420</v>
      </c>
      <c r="I125" s="703">
        <v>0</v>
      </c>
      <c r="J125" s="690"/>
      <c r="K125" s="549"/>
      <c r="L125" s="549"/>
      <c r="M125" s="549"/>
      <c r="N125" s="549"/>
      <c r="O125" s="549" t="s">
        <v>99</v>
      </c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140"/>
      <c r="AB125" s="140">
        <v>12</v>
      </c>
      <c r="AC125" s="72" t="s">
        <v>110</v>
      </c>
      <c r="AD125" s="81"/>
      <c r="AE125" s="222">
        <v>9</v>
      </c>
      <c r="AF125" s="222">
        <v>7</v>
      </c>
      <c r="AG125" s="566">
        <v>1</v>
      </c>
      <c r="AH125" s="493">
        <v>5</v>
      </c>
      <c r="AI125" s="482">
        <v>4</v>
      </c>
      <c r="AJ125" s="324"/>
      <c r="AK125" s="126" t="s">
        <v>99</v>
      </c>
      <c r="AL125" s="139">
        <v>12</v>
      </c>
      <c r="AM125" s="156">
        <v>1</v>
      </c>
      <c r="AN125" s="169"/>
      <c r="AO125" s="126" t="s">
        <v>99</v>
      </c>
      <c r="AP125" s="94"/>
      <c r="AQ125" s="95"/>
    </row>
    <row r="126" spans="1:53" s="1" customFormat="1" x14ac:dyDescent="0.25">
      <c r="A126" s="781" t="s">
        <v>413</v>
      </c>
      <c r="B126" s="781" t="s">
        <v>415</v>
      </c>
      <c r="C126" s="791" t="s">
        <v>111</v>
      </c>
      <c r="D126" s="792" t="s">
        <v>102</v>
      </c>
      <c r="E126" s="788">
        <v>701</v>
      </c>
      <c r="F126" s="794">
        <v>2</v>
      </c>
      <c r="G126" s="794">
        <v>1</v>
      </c>
      <c r="H126" s="786" t="s">
        <v>112</v>
      </c>
      <c r="I126" s="703">
        <v>13.5</v>
      </c>
      <c r="J126" s="693"/>
      <c r="K126" s="549" t="s">
        <v>99</v>
      </c>
      <c r="L126" s="549"/>
      <c r="M126" s="549"/>
      <c r="N126" s="549"/>
      <c r="O126" s="549"/>
      <c r="P126" s="549"/>
      <c r="Q126" s="549"/>
      <c r="R126" s="549"/>
      <c r="S126" s="549"/>
      <c r="T126" s="549"/>
      <c r="U126" s="549"/>
      <c r="V126" s="549"/>
      <c r="W126" s="549"/>
      <c r="X126" s="549"/>
      <c r="Y126" s="549"/>
      <c r="Z126" s="549"/>
      <c r="AA126" s="140"/>
      <c r="AB126" s="140">
        <v>12</v>
      </c>
      <c r="AC126" s="72" t="s">
        <v>112</v>
      </c>
      <c r="AD126" s="81"/>
      <c r="AE126" s="565">
        <v>1</v>
      </c>
      <c r="AF126" s="565">
        <v>2</v>
      </c>
      <c r="AG126" s="566">
        <v>2</v>
      </c>
      <c r="AH126" s="482">
        <v>1</v>
      </c>
      <c r="AI126" s="444">
        <v>10</v>
      </c>
      <c r="AJ126" s="324"/>
      <c r="AK126" s="126" t="s">
        <v>99</v>
      </c>
      <c r="AL126" s="139">
        <v>12</v>
      </c>
      <c r="AM126" s="156">
        <v>1</v>
      </c>
      <c r="AN126" s="169"/>
      <c r="AO126" s="126" t="s">
        <v>99</v>
      </c>
      <c r="AP126" s="94"/>
      <c r="AQ126" s="95"/>
    </row>
    <row r="127" spans="1:53" s="1" customFormat="1" x14ac:dyDescent="0.25">
      <c r="A127" s="74"/>
      <c r="B127" s="74"/>
      <c r="C127" s="791" t="s">
        <v>103</v>
      </c>
      <c r="D127" s="792" t="s">
        <v>102</v>
      </c>
      <c r="E127" s="788">
        <v>707</v>
      </c>
      <c r="F127" s="794">
        <v>2</v>
      </c>
      <c r="G127" s="794">
        <v>1</v>
      </c>
      <c r="H127" s="786" t="s">
        <v>104</v>
      </c>
      <c r="I127" s="703">
        <v>13.5</v>
      </c>
      <c r="J127" s="690"/>
      <c r="K127" s="549"/>
      <c r="L127" s="549"/>
      <c r="M127" s="549" t="s">
        <v>99</v>
      </c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140"/>
      <c r="AB127" s="140">
        <v>12</v>
      </c>
      <c r="AC127" s="72" t="s">
        <v>104</v>
      </c>
      <c r="AD127" s="80"/>
      <c r="AE127" s="224">
        <v>6</v>
      </c>
      <c r="AF127" s="224">
        <v>7</v>
      </c>
      <c r="AG127" s="567">
        <v>4</v>
      </c>
      <c r="AH127" s="490">
        <v>10</v>
      </c>
      <c r="AI127" s="490">
        <v>11</v>
      </c>
      <c r="AJ127" s="324"/>
      <c r="AK127" s="126" t="s">
        <v>99</v>
      </c>
      <c r="AL127" s="139">
        <v>12</v>
      </c>
      <c r="AM127" s="156">
        <v>1</v>
      </c>
      <c r="AN127" s="169"/>
      <c r="AO127" s="126" t="s">
        <v>99</v>
      </c>
      <c r="AP127" s="94"/>
      <c r="AQ127" s="95"/>
    </row>
    <row r="128" spans="1:53" s="1" customFormat="1" x14ac:dyDescent="0.25">
      <c r="A128" s="74"/>
      <c r="B128" s="74"/>
      <c r="C128" s="791" t="s">
        <v>105</v>
      </c>
      <c r="D128" s="792" t="s">
        <v>102</v>
      </c>
      <c r="E128" s="788">
        <v>707</v>
      </c>
      <c r="F128" s="794">
        <v>1</v>
      </c>
      <c r="G128" s="794">
        <v>2</v>
      </c>
      <c r="H128" s="786" t="s">
        <v>106</v>
      </c>
      <c r="I128" s="703">
        <v>13.5</v>
      </c>
      <c r="J128" s="690"/>
      <c r="K128" s="549"/>
      <c r="L128" s="549"/>
      <c r="M128" s="549" t="s">
        <v>99</v>
      </c>
      <c r="N128" s="549"/>
      <c r="O128" s="549"/>
      <c r="P128" s="549"/>
      <c r="Q128" s="549"/>
      <c r="R128" s="549"/>
      <c r="S128" s="549"/>
      <c r="T128" s="549"/>
      <c r="U128" s="549"/>
      <c r="V128" s="549"/>
      <c r="W128" s="549"/>
      <c r="X128" s="549"/>
      <c r="Y128" s="549"/>
      <c r="Z128" s="549"/>
      <c r="AA128" s="140"/>
      <c r="AB128" s="140">
        <v>12</v>
      </c>
      <c r="AC128" s="72" t="s">
        <v>106</v>
      </c>
      <c r="AD128" s="81"/>
      <c r="AE128" s="222">
        <v>8</v>
      </c>
      <c r="AF128" s="222">
        <v>9</v>
      </c>
      <c r="AG128" s="566">
        <v>2</v>
      </c>
      <c r="AH128" s="493">
        <v>8</v>
      </c>
      <c r="AI128" s="493">
        <v>7</v>
      </c>
      <c r="AJ128" s="324"/>
      <c r="AK128" s="126" t="s">
        <v>99</v>
      </c>
      <c r="AL128" s="139">
        <v>12</v>
      </c>
      <c r="AM128" s="156">
        <v>1</v>
      </c>
      <c r="AN128" s="169"/>
      <c r="AO128" s="126" t="s">
        <v>99</v>
      </c>
      <c r="AP128" s="94"/>
      <c r="AQ128" s="95"/>
    </row>
    <row r="129" spans="1:44" s="1" customFormat="1" x14ac:dyDescent="0.25">
      <c r="A129" s="67"/>
      <c r="B129" s="67"/>
      <c r="C129" s="10"/>
      <c r="D129" s="10"/>
      <c r="E129" s="10"/>
      <c r="F129" s="10"/>
      <c r="G129" s="742">
        <f>H129/5</f>
        <v>16.2</v>
      </c>
      <c r="H129" s="610">
        <f>SUM(I121:J128)</f>
        <v>81</v>
      </c>
      <c r="I129" s="611"/>
      <c r="J129" s="611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68" t="s">
        <v>96</v>
      </c>
      <c r="AD129" s="77">
        <f t="shared" ref="AD129:AI129" si="14">SUM(AD121:AD128)</f>
        <v>0</v>
      </c>
      <c r="AE129" s="78">
        <f t="shared" si="14"/>
        <v>32</v>
      </c>
      <c r="AF129" s="78">
        <f t="shared" si="14"/>
        <v>35</v>
      </c>
      <c r="AG129" s="79">
        <f t="shared" si="14"/>
        <v>25</v>
      </c>
      <c r="AH129" s="79">
        <f t="shared" si="14"/>
        <v>48</v>
      </c>
      <c r="AI129" s="79">
        <f t="shared" si="14"/>
        <v>65</v>
      </c>
      <c r="AJ129" s="55"/>
      <c r="AK129" s="55"/>
      <c r="AL129" s="31">
        <f>SUM(AL121:AL128)</f>
        <v>84</v>
      </c>
      <c r="AM129" s="31"/>
      <c r="AN129" s="31"/>
      <c r="AO129" s="31"/>
      <c r="AP129" s="31"/>
      <c r="AQ129" s="69"/>
    </row>
    <row r="130" spans="1:44" s="1" customFormat="1" x14ac:dyDescent="0.25">
      <c r="A130" s="10"/>
      <c r="B130" s="10" t="s">
        <v>90</v>
      </c>
      <c r="C130" s="10"/>
      <c r="D130" s="10"/>
      <c r="E130" s="10"/>
      <c r="F130" s="10"/>
      <c r="G130" s="75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31"/>
      <c r="AE130" s="31"/>
      <c r="AF130" s="31"/>
      <c r="AG130" s="31"/>
      <c r="AH130" s="31"/>
      <c r="AI130" s="55"/>
      <c r="AJ130" s="55"/>
      <c r="AK130" s="55"/>
    </row>
    <row r="131" spans="1:44" x14ac:dyDescent="0.25">
      <c r="A131" s="11" t="s">
        <v>91</v>
      </c>
      <c r="B131" s="489" t="s">
        <v>196</v>
      </c>
      <c r="C131" s="319" t="s">
        <v>195</v>
      </c>
      <c r="D131" s="318"/>
      <c r="E131" s="10"/>
      <c r="F131" s="10"/>
      <c r="G131" s="750"/>
      <c r="H131" s="694" t="s">
        <v>381</v>
      </c>
      <c r="I131" s="695">
        <f>SUM(I4:I128)</f>
        <v>870.75</v>
      </c>
      <c r="J131" s="696">
        <f>SUM(J4:J128)</f>
        <v>69.75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30" t="s">
        <v>127</v>
      </c>
      <c r="AD131" s="32">
        <f t="shared" ref="AD131:AI131" si="15">AD7+AD12+AD17+AD22+AD27+AD39+AD44+AD50+AD56+AD84+AD91+AD102+AD107+AD129</f>
        <v>810</v>
      </c>
      <c r="AE131" s="32">
        <f t="shared" si="15"/>
        <v>975</v>
      </c>
      <c r="AF131" s="32">
        <f t="shared" si="15"/>
        <v>892</v>
      </c>
      <c r="AG131" s="32">
        <f t="shared" si="15"/>
        <v>769</v>
      </c>
      <c r="AH131" s="32">
        <f t="shared" si="15"/>
        <v>603</v>
      </c>
      <c r="AI131" s="32">
        <f t="shared" si="15"/>
        <v>625</v>
      </c>
      <c r="AJ131" s="32"/>
      <c r="AK131" s="32"/>
      <c r="AL131" s="32">
        <f>AL7+AL12+AL17+AL22+AL27+AL39+AL44+AL50+AL56+AL84+AL91+AL102+AL107+AL129</f>
        <v>1117</v>
      </c>
      <c r="AM131" s="32"/>
      <c r="AN131" s="134"/>
      <c r="AO131" s="32"/>
      <c r="AP131" s="32"/>
      <c r="AQ131" s="32"/>
    </row>
    <row r="132" spans="1:44" x14ac:dyDescent="0.25">
      <c r="A132" s="64"/>
      <c r="B132" s="11" t="s">
        <v>94</v>
      </c>
      <c r="C132" s="7" t="s">
        <v>197</v>
      </c>
      <c r="D132" s="595"/>
      <c r="E132" s="11"/>
      <c r="F132" s="705"/>
      <c r="G132" s="763"/>
      <c r="H132" s="489"/>
      <c r="I132" s="697"/>
      <c r="J132" s="698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8" t="s">
        <v>125</v>
      </c>
      <c r="AN132" s="133"/>
    </row>
    <row r="133" spans="1:44" x14ac:dyDescent="0.25">
      <c r="A133" s="28"/>
      <c r="B133" s="11" t="s">
        <v>87</v>
      </c>
      <c r="C133" s="7" t="s">
        <v>198</v>
      </c>
      <c r="D133" s="595"/>
      <c r="E133" s="11"/>
      <c r="F133" s="705"/>
      <c r="G133" s="763"/>
      <c r="H133" s="489" t="s">
        <v>382</v>
      </c>
      <c r="I133" s="697">
        <f>4+16+9+4+3+3+3+6+9</f>
        <v>57</v>
      </c>
      <c r="J133" s="698">
        <f>I133</f>
        <v>57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" t="s">
        <v>126</v>
      </c>
      <c r="AN133" s="133"/>
    </row>
    <row r="134" spans="1:44" x14ac:dyDescent="0.25">
      <c r="A134" s="25"/>
      <c r="B134" s="11" t="s">
        <v>88</v>
      </c>
      <c r="C134" s="7" t="s">
        <v>87</v>
      </c>
      <c r="D134" s="595"/>
      <c r="E134" s="11"/>
      <c r="F134" s="705"/>
      <c r="G134" s="763"/>
      <c r="H134" s="489" t="s">
        <v>383</v>
      </c>
      <c r="I134" s="697">
        <v>6.3</v>
      </c>
      <c r="J134" s="698">
        <f>I134</f>
        <v>6.3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6" t="s">
        <v>231</v>
      </c>
    </row>
    <row r="135" spans="1:44" x14ac:dyDescent="0.25">
      <c r="A135" s="267"/>
      <c r="B135" s="11" t="s">
        <v>89</v>
      </c>
      <c r="C135" s="7" t="s">
        <v>199</v>
      </c>
      <c r="D135" s="595"/>
      <c r="E135" s="11"/>
      <c r="F135" s="705"/>
      <c r="G135" s="763"/>
      <c r="H135" s="489"/>
      <c r="I135" s="697"/>
      <c r="J135" s="698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t="s">
        <v>237</v>
      </c>
    </row>
    <row r="136" spans="1:44" x14ac:dyDescent="0.25">
      <c r="A136" s="58"/>
      <c r="B136" s="11" t="s">
        <v>95</v>
      </c>
      <c r="C136" s="7" t="s">
        <v>200</v>
      </c>
      <c r="D136" s="595"/>
      <c r="E136" s="11"/>
      <c r="F136" s="705"/>
      <c r="G136" s="763"/>
      <c r="H136" s="489" t="s">
        <v>384</v>
      </c>
      <c r="I136" s="697">
        <f>I131+I133+I134</f>
        <v>934.05</v>
      </c>
      <c r="J136" s="699">
        <f>I131+J131+J133+J134</f>
        <v>1003.8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9" t="s">
        <v>238</v>
      </c>
    </row>
    <row r="137" spans="1:44" x14ac:dyDescent="0.25">
      <c r="E137" s="11"/>
      <c r="F137" s="705"/>
      <c r="G137" s="763"/>
      <c r="H137" s="11"/>
      <c r="I137" s="700">
        <f>I140-I138</f>
        <v>913.8</v>
      </c>
      <c r="J137" s="701"/>
      <c r="AC137" s="171" t="s">
        <v>148</v>
      </c>
    </row>
    <row r="138" spans="1:44" ht="15.75" thickBot="1" x14ac:dyDescent="0.3">
      <c r="H138" s="702" t="s">
        <v>390</v>
      </c>
      <c r="I138" s="700">
        <f>18+22.5</f>
        <v>40.5</v>
      </c>
      <c r="J138" s="701"/>
      <c r="AC138" s="171"/>
    </row>
    <row r="139" spans="1:44" x14ac:dyDescent="0.25">
      <c r="I139" s="700"/>
      <c r="J139" s="701"/>
      <c r="AC139" s="526"/>
      <c r="AD139" s="529"/>
      <c r="AE139" s="529"/>
      <c r="AF139" s="529"/>
      <c r="AG139" s="529"/>
      <c r="AH139" s="529"/>
      <c r="AI139" s="530"/>
      <c r="AJ139" s="530"/>
      <c r="AK139" s="530"/>
      <c r="AL139" s="527"/>
      <c r="AM139" s="527"/>
      <c r="AN139" s="527"/>
      <c r="AO139" s="527"/>
      <c r="AP139" s="527"/>
      <c r="AQ139" s="527"/>
      <c r="AR139" s="531"/>
    </row>
    <row r="140" spans="1:44" ht="18.75" x14ac:dyDescent="0.25">
      <c r="B140" s="521" t="s">
        <v>239</v>
      </c>
      <c r="H140" t="s">
        <v>385</v>
      </c>
      <c r="I140" s="700">
        <v>954.3</v>
      </c>
      <c r="J140" s="701"/>
      <c r="AC140" s="532"/>
      <c r="AD140" s="190"/>
      <c r="AE140" s="190"/>
      <c r="AF140" s="190"/>
      <c r="AG140" s="190"/>
      <c r="AH140" s="190"/>
      <c r="AI140" s="53"/>
      <c r="AJ140" s="53"/>
      <c r="AK140" s="53"/>
      <c r="AL140" s="2"/>
      <c r="AM140" s="2"/>
      <c r="AN140" s="2"/>
      <c r="AO140" s="2"/>
      <c r="AP140" s="2"/>
      <c r="AQ140" s="2"/>
      <c r="AR140" s="533"/>
    </row>
    <row r="141" spans="1:44" ht="18.75" x14ac:dyDescent="0.3">
      <c r="I141" s="700"/>
      <c r="J141" s="701"/>
      <c r="AC141" s="540" t="s">
        <v>233</v>
      </c>
      <c r="AD141" s="190"/>
      <c r="AE141" s="190"/>
      <c r="AF141" s="190"/>
      <c r="AG141" s="190"/>
      <c r="AH141" s="190"/>
      <c r="AI141" s="53"/>
      <c r="AJ141" s="53"/>
      <c r="AK141" s="53"/>
      <c r="AL141" s="2"/>
      <c r="AM141" s="2"/>
      <c r="AN141" s="2"/>
      <c r="AO141" s="2"/>
      <c r="AP141" s="2"/>
      <c r="AQ141" s="2"/>
      <c r="AR141" s="533"/>
    </row>
    <row r="142" spans="1:44" x14ac:dyDescent="0.25">
      <c r="H142" s="777" t="s">
        <v>391</v>
      </c>
      <c r="I142" s="778">
        <f>J136-I140</f>
        <v>49.5</v>
      </c>
      <c r="J142" s="701"/>
      <c r="AC142" s="532"/>
      <c r="AD142" s="190"/>
      <c r="AE142" s="190"/>
      <c r="AF142" s="190"/>
      <c r="AG142" s="190"/>
      <c r="AH142" s="190"/>
      <c r="AI142" s="53"/>
      <c r="AJ142" s="53"/>
      <c r="AK142" s="53"/>
      <c r="AL142" s="2"/>
      <c r="AM142" s="2"/>
      <c r="AN142" s="2"/>
      <c r="AO142" s="2"/>
      <c r="AP142" s="2"/>
      <c r="AQ142" s="2"/>
      <c r="AR142" s="533"/>
    </row>
    <row r="143" spans="1:44" ht="15.75" thickBot="1" x14ac:dyDescent="0.3">
      <c r="I143" s="700" t="s">
        <v>405</v>
      </c>
      <c r="J143" s="701" t="s">
        <v>406</v>
      </c>
      <c r="AB143" t="s">
        <v>404</v>
      </c>
      <c r="AC143" s="532"/>
      <c r="AD143" s="190"/>
      <c r="AE143" s="190"/>
      <c r="AF143" s="190"/>
      <c r="AG143" s="190"/>
      <c r="AH143" s="190"/>
      <c r="AI143" s="53"/>
      <c r="AJ143" s="53"/>
      <c r="AK143" s="53"/>
      <c r="AL143" s="2"/>
      <c r="AM143" s="2"/>
      <c r="AN143" s="2"/>
      <c r="AO143" s="2"/>
      <c r="AP143" s="2"/>
      <c r="AQ143" s="2"/>
      <c r="AR143" s="533"/>
    </row>
    <row r="144" spans="1:44" ht="15" customHeight="1" x14ac:dyDescent="0.25">
      <c r="E144" s="65" t="s">
        <v>386</v>
      </c>
      <c r="F144" s="768"/>
      <c r="G144" s="765"/>
      <c r="H144" s="725" t="s">
        <v>387</v>
      </c>
      <c r="I144" s="726">
        <f>SUM(I98:I101)</f>
        <v>144</v>
      </c>
      <c r="J144" s="726">
        <f>SUM(J98:J101)</f>
        <v>-45</v>
      </c>
      <c r="K144" s="727"/>
      <c r="L144" s="727"/>
      <c r="M144" s="727"/>
      <c r="N144" s="727"/>
      <c r="O144" s="727"/>
      <c r="P144" s="727"/>
      <c r="Q144" s="727"/>
      <c r="R144" s="727"/>
      <c r="S144" s="727"/>
      <c r="T144" s="727"/>
      <c r="U144" s="727"/>
      <c r="V144" s="727"/>
      <c r="W144" s="727"/>
      <c r="X144" s="727"/>
      <c r="Y144" s="727"/>
      <c r="Z144" s="727"/>
      <c r="AA144" s="727"/>
      <c r="AB144" s="728">
        <f>I144/2</f>
        <v>72</v>
      </c>
      <c r="AC144" s="2"/>
      <c r="AD144" s="190"/>
      <c r="AE144" s="190"/>
      <c r="AF144" s="190"/>
      <c r="AG144" s="190"/>
      <c r="AH144" s="190"/>
      <c r="AI144" s="53"/>
      <c r="AJ144" s="53"/>
      <c r="AK144" s="53"/>
      <c r="AL144" s="2"/>
      <c r="AM144" s="2"/>
      <c r="AN144" s="2"/>
      <c r="AO144" s="2"/>
      <c r="AP144" s="2"/>
      <c r="AQ144" s="2"/>
      <c r="AR144" s="533"/>
    </row>
    <row r="145" spans="5:44" ht="15" customHeight="1" x14ac:dyDescent="0.25">
      <c r="E145" s="65"/>
      <c r="F145" s="768"/>
      <c r="G145" s="765"/>
      <c r="H145" s="729" t="s">
        <v>388</v>
      </c>
      <c r="I145" s="706">
        <f>SUM(I104:I106)</f>
        <v>54</v>
      </c>
      <c r="J145" s="706">
        <f>SUM(J104:J106)</f>
        <v>18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730">
        <f>SUM(I145:J145)</f>
        <v>72</v>
      </c>
      <c r="AC145" s="2"/>
      <c r="AD145" s="190"/>
      <c r="AE145" s="190"/>
      <c r="AF145" s="190"/>
      <c r="AG145" s="190"/>
      <c r="AH145" s="190"/>
      <c r="AI145" s="53"/>
      <c r="AJ145" s="53"/>
      <c r="AK145" s="53"/>
      <c r="AL145" s="2"/>
      <c r="AM145" s="2"/>
      <c r="AN145" s="2"/>
      <c r="AO145" s="2"/>
      <c r="AP145" s="2"/>
      <c r="AQ145" s="2"/>
      <c r="AR145" s="533"/>
    </row>
    <row r="146" spans="5:44" ht="15" customHeight="1" x14ac:dyDescent="0.25">
      <c r="E146" s="65"/>
      <c r="F146" s="768"/>
      <c r="G146" s="765"/>
      <c r="H146" s="729" t="s">
        <v>389</v>
      </c>
      <c r="I146" s="706">
        <f>SUM(I109:I112)</f>
        <v>0</v>
      </c>
      <c r="J146" s="706">
        <f>SUM(J109:J112)</f>
        <v>72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730">
        <f>SUM(I146:J146)</f>
        <v>72</v>
      </c>
      <c r="AC146" s="2"/>
      <c r="AD146" s="190"/>
      <c r="AE146" s="190"/>
      <c r="AF146" s="190"/>
      <c r="AG146" s="190"/>
      <c r="AH146" s="190"/>
      <c r="AI146" s="53"/>
      <c r="AJ146" s="53"/>
      <c r="AK146" s="53"/>
      <c r="AL146" s="2"/>
      <c r="AM146" s="2"/>
      <c r="AN146" s="2"/>
      <c r="AO146" s="2"/>
      <c r="AP146" s="2"/>
      <c r="AQ146" s="2"/>
      <c r="AR146" s="533"/>
    </row>
    <row r="147" spans="5:44" ht="15" customHeight="1" x14ac:dyDescent="0.25">
      <c r="E147" s="65"/>
      <c r="F147" s="769">
        <f>G147</f>
        <v>216</v>
      </c>
      <c r="G147" s="766">
        <f>SUM(AB144:AB146)</f>
        <v>216</v>
      </c>
      <c r="H147" s="731">
        <f>SUM(I144:J146)</f>
        <v>243</v>
      </c>
      <c r="I147" s="66"/>
      <c r="J147" s="6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732"/>
      <c r="AC147" s="2"/>
      <c r="AD147" s="190"/>
      <c r="AE147" s="190"/>
      <c r="AF147" s="190"/>
      <c r="AG147" s="190"/>
      <c r="AH147" s="190"/>
      <c r="AI147" s="53"/>
      <c r="AJ147" s="53"/>
      <c r="AK147" s="53"/>
      <c r="AL147" s="2"/>
      <c r="AM147" s="2"/>
      <c r="AN147" s="2"/>
      <c r="AO147" s="2"/>
      <c r="AP147" s="2"/>
      <c r="AQ147" s="2"/>
      <c r="AR147" s="533"/>
    </row>
    <row r="148" spans="5:44" ht="15" customHeight="1" x14ac:dyDescent="0.25">
      <c r="E148" s="65"/>
      <c r="F148" s="768"/>
      <c r="G148" s="765"/>
      <c r="H148" s="729" t="s">
        <v>293</v>
      </c>
      <c r="I148" s="707">
        <f>SUM(I4:I6)</f>
        <v>63</v>
      </c>
      <c r="J148" s="707">
        <f>SUM(J4:J6)</f>
        <v>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730">
        <f>SUM(I148:J148)</f>
        <v>63</v>
      </c>
      <c r="AC148" s="2"/>
      <c r="AD148" s="190"/>
      <c r="AE148" s="190"/>
      <c r="AF148" s="190"/>
      <c r="AG148" s="190"/>
      <c r="AH148" s="190"/>
      <c r="AI148" s="53"/>
      <c r="AJ148" s="53"/>
      <c r="AK148" s="53"/>
      <c r="AL148" s="2"/>
      <c r="AM148" s="2"/>
      <c r="AN148" s="2"/>
      <c r="AO148" s="2"/>
      <c r="AP148" s="2"/>
      <c r="AQ148" s="2"/>
      <c r="AR148" s="533"/>
    </row>
    <row r="149" spans="5:44" ht="15" customHeight="1" x14ac:dyDescent="0.25">
      <c r="E149" s="65"/>
      <c r="F149" s="768"/>
      <c r="G149" s="765"/>
      <c r="H149" s="729" t="s">
        <v>294</v>
      </c>
      <c r="I149" s="707">
        <f>SUM(I9:I11)</f>
        <v>65.25</v>
      </c>
      <c r="J149" s="707">
        <f>SUM(J9:J11)</f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730">
        <f>SUM(I149:J149)</f>
        <v>65.25</v>
      </c>
      <c r="AC149" s="2"/>
      <c r="AD149" s="190"/>
      <c r="AE149" s="190"/>
      <c r="AF149" s="190"/>
      <c r="AG149" s="190"/>
      <c r="AH149" s="190"/>
      <c r="AI149" s="53"/>
      <c r="AJ149" s="53"/>
      <c r="AK149" s="53"/>
      <c r="AL149" s="2"/>
      <c r="AM149" s="2"/>
      <c r="AN149" s="2"/>
      <c r="AO149" s="2"/>
      <c r="AP149" s="2"/>
      <c r="AQ149" s="2"/>
      <c r="AR149" s="533"/>
    </row>
    <row r="150" spans="5:44" ht="15" customHeight="1" x14ac:dyDescent="0.25">
      <c r="E150" s="65"/>
      <c r="F150" s="768"/>
      <c r="G150" s="765"/>
      <c r="H150" s="729" t="s">
        <v>295</v>
      </c>
      <c r="I150" s="707">
        <f>SUM(I14:I16)</f>
        <v>47.25</v>
      </c>
      <c r="J150" s="707">
        <f>SUM(J14:J16)</f>
        <v>-47.25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730">
        <f>SUM(I150:J150)</f>
        <v>0</v>
      </c>
      <c r="AC150" s="2"/>
      <c r="AD150" s="190"/>
      <c r="AE150" s="190"/>
      <c r="AF150" s="190"/>
      <c r="AG150" s="190"/>
      <c r="AH150" s="190"/>
      <c r="AI150" s="53"/>
      <c r="AJ150" s="53"/>
      <c r="AK150" s="53"/>
      <c r="AL150" s="2"/>
      <c r="AM150" s="2"/>
      <c r="AN150" s="2"/>
      <c r="AO150" s="2"/>
      <c r="AP150" s="2"/>
      <c r="AQ150" s="2"/>
      <c r="AR150" s="533"/>
    </row>
    <row r="151" spans="5:44" ht="15" customHeight="1" x14ac:dyDescent="0.25">
      <c r="E151" s="65"/>
      <c r="F151" s="769">
        <f>SUM(AB148:AB149)</f>
        <v>128.25</v>
      </c>
      <c r="G151" s="766">
        <f>SUM(AB148:AB150)</f>
        <v>128.25</v>
      </c>
      <c r="H151" s="731">
        <f>SUM(I148:J150)</f>
        <v>128.25</v>
      </c>
      <c r="I151" s="66"/>
      <c r="J151" s="6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732"/>
      <c r="AC151" s="2"/>
      <c r="AD151" s="190"/>
      <c r="AE151" s="190"/>
      <c r="AF151" s="190"/>
      <c r="AG151" s="190"/>
      <c r="AH151" s="190"/>
      <c r="AI151" s="53"/>
      <c r="AJ151" s="53"/>
      <c r="AK151" s="53"/>
      <c r="AL151" s="2"/>
      <c r="AM151" s="2"/>
      <c r="AN151" s="2"/>
      <c r="AO151" s="2"/>
      <c r="AP151" s="2"/>
      <c r="AQ151" s="2"/>
      <c r="AR151" s="533"/>
    </row>
    <row r="152" spans="5:44" ht="15" customHeight="1" x14ac:dyDescent="0.25">
      <c r="E152" s="65"/>
      <c r="F152" s="768"/>
      <c r="G152" s="765"/>
      <c r="H152" s="729" t="s">
        <v>292</v>
      </c>
      <c r="I152" s="707">
        <f>SUM(I19:I21)</f>
        <v>56.25</v>
      </c>
      <c r="J152" s="707">
        <f>SUM(J19:J21)</f>
        <v>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730">
        <f>SUM(I152:J152)</f>
        <v>56.25</v>
      </c>
      <c r="AC152" s="2"/>
      <c r="AD152" s="190"/>
      <c r="AE152" s="190"/>
      <c r="AF152" s="190"/>
      <c r="AG152" s="190"/>
      <c r="AH152" s="190"/>
      <c r="AI152" s="53"/>
      <c r="AJ152" s="53"/>
      <c r="AK152" s="53"/>
      <c r="AL152" s="2"/>
      <c r="AM152" s="2"/>
      <c r="AN152" s="2"/>
      <c r="AO152" s="2"/>
      <c r="AP152" s="2"/>
      <c r="AQ152" s="2"/>
      <c r="AR152" s="533"/>
    </row>
    <row r="153" spans="5:44" ht="15" customHeight="1" x14ac:dyDescent="0.25">
      <c r="E153" s="65"/>
      <c r="F153" s="768"/>
      <c r="G153" s="765"/>
      <c r="H153" s="729" t="s">
        <v>274</v>
      </c>
      <c r="I153" s="707">
        <f>SUM(I25:I28)</f>
        <v>36</v>
      </c>
      <c r="J153" s="707">
        <f>SUM(J25:J28)</f>
        <v>36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730">
        <f t="shared" ref="AB153:AB154" si="16">SUM(I153:J153)</f>
        <v>72</v>
      </c>
      <c r="AC153" s="2"/>
      <c r="AD153" s="190"/>
      <c r="AE153" s="190"/>
      <c r="AF153" s="190"/>
      <c r="AG153" s="190"/>
      <c r="AH153" s="190"/>
      <c r="AI153" s="53"/>
      <c r="AJ153" s="53"/>
      <c r="AK153" s="53"/>
      <c r="AL153" s="2"/>
      <c r="AM153" s="2"/>
      <c r="AN153" s="2"/>
      <c r="AO153" s="2"/>
      <c r="AP153" s="2"/>
      <c r="AQ153" s="2"/>
      <c r="AR153" s="533"/>
    </row>
    <row r="154" spans="5:44" ht="15" customHeight="1" x14ac:dyDescent="0.25">
      <c r="E154" s="65"/>
      <c r="F154" s="768"/>
      <c r="G154" s="765"/>
      <c r="H154" s="729" t="s">
        <v>283</v>
      </c>
      <c r="I154" s="707">
        <f>SUM(I31:I33)</f>
        <v>36</v>
      </c>
      <c r="J154" s="707">
        <f>SUM(J31:J33)</f>
        <v>18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730">
        <f t="shared" si="16"/>
        <v>54</v>
      </c>
      <c r="AC154" s="2"/>
      <c r="AD154" s="190"/>
      <c r="AE154" s="190"/>
      <c r="AF154" s="190"/>
      <c r="AG154" s="190"/>
      <c r="AH154" s="190"/>
      <c r="AI154" s="53"/>
      <c r="AJ154" s="53"/>
      <c r="AK154" s="53"/>
      <c r="AL154" s="2"/>
      <c r="AM154" s="2"/>
      <c r="AN154" s="2"/>
      <c r="AO154" s="2"/>
      <c r="AP154" s="2"/>
      <c r="AQ154" s="2"/>
      <c r="AR154" s="533"/>
    </row>
    <row r="155" spans="5:44" ht="15" customHeight="1" x14ac:dyDescent="0.25">
      <c r="E155" s="65"/>
      <c r="F155" s="769">
        <f>G155</f>
        <v>182.25</v>
      </c>
      <c r="G155" s="766">
        <f>SUM(AB152:AB154)</f>
        <v>182.25</v>
      </c>
      <c r="H155" s="731">
        <f>SUM(I152:J154)</f>
        <v>182.25</v>
      </c>
      <c r="I155" s="66"/>
      <c r="J155" s="6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732"/>
      <c r="AC155" s="2"/>
      <c r="AD155" s="190"/>
      <c r="AE155" s="190"/>
      <c r="AF155" s="190"/>
      <c r="AG155" s="190"/>
      <c r="AH155" s="190"/>
      <c r="AI155" s="53"/>
      <c r="AJ155" s="53"/>
      <c r="AK155" s="53"/>
      <c r="AL155" s="2"/>
      <c r="AM155" s="2"/>
      <c r="AN155" s="2"/>
      <c r="AO155" s="2"/>
      <c r="AP155" s="2"/>
      <c r="AQ155" s="2"/>
      <c r="AR155" s="533"/>
    </row>
    <row r="156" spans="5:44" ht="15" customHeight="1" thickBot="1" x14ac:dyDescent="0.3">
      <c r="E156" s="65"/>
      <c r="F156" s="768"/>
      <c r="G156" s="765"/>
      <c r="H156" s="729" t="s">
        <v>333</v>
      </c>
      <c r="I156" s="707">
        <f>SUM(I58:I60)</f>
        <v>54</v>
      </c>
      <c r="J156" s="707">
        <f>SUM(J58:J60)</f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730">
        <f>SUM(I156:J156)</f>
        <v>54</v>
      </c>
      <c r="AC156" s="535"/>
      <c r="AD156" s="536"/>
      <c r="AE156" s="536"/>
      <c r="AF156" s="536"/>
      <c r="AG156" s="536"/>
      <c r="AH156" s="536"/>
      <c r="AI156" s="537"/>
      <c r="AJ156" s="537"/>
      <c r="AK156" s="537"/>
      <c r="AL156" s="535"/>
      <c r="AM156" s="535"/>
      <c r="AN156" s="535"/>
      <c r="AO156" s="535"/>
      <c r="AP156" s="535"/>
      <c r="AQ156" s="535"/>
      <c r="AR156" s="538"/>
    </row>
    <row r="157" spans="5:44" ht="15" customHeight="1" thickBot="1" x14ac:dyDescent="0.3">
      <c r="E157" s="65"/>
      <c r="F157" s="768"/>
      <c r="G157" s="765"/>
      <c r="H157" s="729" t="s">
        <v>302</v>
      </c>
      <c r="I157" s="707">
        <f>SUM(I63:I66)</f>
        <v>36</v>
      </c>
      <c r="J157" s="707">
        <f>SUM(J63:J66)</f>
        <v>18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730">
        <f t="shared" ref="AB157:AB158" si="17">SUM(I157:J157)</f>
        <v>54</v>
      </c>
    </row>
    <row r="158" spans="5:44" ht="15" customHeight="1" x14ac:dyDescent="0.25">
      <c r="E158" s="65"/>
      <c r="F158" s="768"/>
      <c r="G158" s="765"/>
      <c r="H158" s="729" t="s">
        <v>314</v>
      </c>
      <c r="I158" s="707">
        <f>SUM(I69:I71)</f>
        <v>54</v>
      </c>
      <c r="J158" s="707">
        <f>SUM(J69:J71)</f>
        <v>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730">
        <f t="shared" si="17"/>
        <v>54</v>
      </c>
      <c r="AC158" s="527"/>
      <c r="AD158" s="529"/>
      <c r="AE158" s="529"/>
      <c r="AF158" s="529"/>
      <c r="AG158" s="529"/>
      <c r="AH158" s="529"/>
      <c r="AI158" s="530"/>
      <c r="AJ158" s="530"/>
      <c r="AK158" s="530"/>
      <c r="AL158" s="527"/>
      <c r="AM158" s="527"/>
      <c r="AN158" s="527"/>
      <c r="AO158" s="527"/>
      <c r="AP158" s="527"/>
      <c r="AQ158" s="527"/>
      <c r="AR158" s="531"/>
    </row>
    <row r="159" spans="5:44" ht="18.75" x14ac:dyDescent="0.3">
      <c r="E159" s="65"/>
      <c r="F159" s="769">
        <f>G159</f>
        <v>162</v>
      </c>
      <c r="G159" s="766">
        <f>SUM(AB156:AB158)</f>
        <v>162</v>
      </c>
      <c r="H159" s="731">
        <f>SUM(I156:J158)</f>
        <v>162</v>
      </c>
      <c r="I159" s="66"/>
      <c r="J159" s="6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732"/>
      <c r="AC159" s="724" t="s">
        <v>234</v>
      </c>
      <c r="AD159" s="190"/>
      <c r="AE159" s="190"/>
      <c r="AF159" s="190"/>
      <c r="AG159" s="190"/>
      <c r="AH159" s="190"/>
      <c r="AI159" s="53"/>
      <c r="AJ159" s="53"/>
      <c r="AK159" s="53"/>
      <c r="AL159" s="2"/>
      <c r="AM159" s="2"/>
      <c r="AN159" s="2"/>
      <c r="AO159" s="2"/>
      <c r="AP159" s="2"/>
      <c r="AQ159" s="2"/>
      <c r="AR159" s="533"/>
    </row>
    <row r="160" spans="5:44" x14ac:dyDescent="0.25">
      <c r="E160" s="65"/>
      <c r="F160" s="768"/>
      <c r="G160" s="765"/>
      <c r="H160" s="729" t="s">
        <v>394</v>
      </c>
      <c r="I160" s="707">
        <f>SUM(I80:I82)</f>
        <v>54</v>
      </c>
      <c r="J160" s="707">
        <f>SUM(J80:J82)</f>
        <v>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730">
        <f>SUM(I160:J160)</f>
        <v>54</v>
      </c>
      <c r="AC160" s="2"/>
      <c r="AD160" s="190"/>
      <c r="AE160" s="190"/>
      <c r="AF160" s="190"/>
      <c r="AG160" s="190"/>
      <c r="AH160" s="190"/>
      <c r="AI160" s="53"/>
      <c r="AJ160" s="53"/>
      <c r="AK160" s="53"/>
      <c r="AL160" s="2"/>
      <c r="AM160" s="2"/>
      <c r="AN160" s="2"/>
      <c r="AO160" s="2"/>
      <c r="AP160" s="2"/>
      <c r="AQ160" s="2"/>
      <c r="AR160" s="533"/>
    </row>
    <row r="161" spans="5:44" x14ac:dyDescent="0.25">
      <c r="E161" s="65"/>
      <c r="F161" s="768"/>
      <c r="G161" s="765"/>
      <c r="H161" s="729" t="s">
        <v>395</v>
      </c>
      <c r="I161" s="707">
        <f>SUM(I87:I89)</f>
        <v>54</v>
      </c>
      <c r="J161" s="707">
        <f>SUM(J87:J89)</f>
        <v>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730">
        <f t="shared" ref="AB161:AB162" si="18">SUM(I161:J161)</f>
        <v>54</v>
      </c>
      <c r="AC161" s="2"/>
      <c r="AD161" s="190"/>
      <c r="AE161" s="190"/>
      <c r="AF161" s="190"/>
      <c r="AG161" s="190"/>
      <c r="AH161" s="190"/>
      <c r="AI161" s="53"/>
      <c r="AJ161" s="53"/>
      <c r="AK161" s="53"/>
      <c r="AL161" s="2"/>
      <c r="AM161" s="2"/>
      <c r="AN161" s="2"/>
      <c r="AO161" s="2"/>
      <c r="AP161" s="2"/>
      <c r="AQ161" s="2"/>
      <c r="AR161" s="533"/>
    </row>
    <row r="162" spans="5:44" x14ac:dyDescent="0.25">
      <c r="E162" s="65"/>
      <c r="F162" s="768"/>
      <c r="G162" s="765"/>
      <c r="H162" s="729" t="s">
        <v>396</v>
      </c>
      <c r="I162" s="707">
        <f>SUM(I93:I95)</f>
        <v>36</v>
      </c>
      <c r="J162" s="707">
        <f>SUM(J93:J95)</f>
        <v>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730">
        <f t="shared" si="18"/>
        <v>36</v>
      </c>
      <c r="AC162" s="2"/>
      <c r="AD162" s="190"/>
      <c r="AE162" s="190"/>
      <c r="AF162" s="190"/>
      <c r="AG162" s="190"/>
      <c r="AH162" s="190"/>
      <c r="AI162" s="53"/>
      <c r="AJ162" s="53"/>
      <c r="AK162" s="53"/>
      <c r="AL162" s="2"/>
      <c r="AM162" s="2"/>
      <c r="AN162" s="2"/>
      <c r="AO162" s="2"/>
      <c r="AP162" s="2"/>
      <c r="AQ162" s="2"/>
      <c r="AR162" s="533"/>
    </row>
    <row r="163" spans="5:44" x14ac:dyDescent="0.25">
      <c r="E163" s="65"/>
      <c r="F163" s="769">
        <f>G163</f>
        <v>144</v>
      </c>
      <c r="G163" s="766">
        <f>SUM(AB160:AB162)</f>
        <v>144</v>
      </c>
      <c r="H163" s="731">
        <f>SUM(I160:J162)</f>
        <v>144</v>
      </c>
      <c r="I163" s="66"/>
      <c r="J163" s="6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732"/>
      <c r="AC163" s="2"/>
      <c r="AD163" s="190"/>
      <c r="AE163" s="190"/>
      <c r="AF163" s="190"/>
      <c r="AG163" s="190"/>
      <c r="AH163" s="190"/>
      <c r="AI163" s="53"/>
      <c r="AJ163" s="53"/>
      <c r="AK163" s="53"/>
      <c r="AL163" s="2"/>
      <c r="AM163" s="2"/>
      <c r="AN163" s="2"/>
      <c r="AO163" s="2"/>
      <c r="AP163" s="2"/>
      <c r="AQ163" s="2"/>
      <c r="AR163" s="533"/>
    </row>
    <row r="164" spans="5:44" x14ac:dyDescent="0.25">
      <c r="E164" s="65"/>
      <c r="F164" s="768"/>
      <c r="G164" s="765"/>
      <c r="H164" s="729" t="s">
        <v>102</v>
      </c>
      <c r="I164" s="707">
        <f>SUM(I121:I128)</f>
        <v>81</v>
      </c>
      <c r="J164" s="707">
        <f>SUM(J121:J128)</f>
        <v>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730">
        <f>SUM(I164:J164)</f>
        <v>81</v>
      </c>
      <c r="AC164" s="2"/>
      <c r="AD164" s="190"/>
      <c r="AE164" s="190"/>
      <c r="AF164" s="190"/>
      <c r="AG164" s="190"/>
      <c r="AH164" s="190"/>
      <c r="AI164" s="53"/>
      <c r="AJ164" s="53"/>
      <c r="AK164" s="53"/>
      <c r="AL164" s="2"/>
      <c r="AM164" s="2"/>
      <c r="AN164" s="2"/>
      <c r="AO164" s="2"/>
      <c r="AP164" s="2"/>
      <c r="AQ164" s="2"/>
      <c r="AR164" s="533"/>
    </row>
    <row r="165" spans="5:44" x14ac:dyDescent="0.25">
      <c r="E165" s="65"/>
      <c r="F165" s="769">
        <f>G165</f>
        <v>81</v>
      </c>
      <c r="G165" s="766">
        <f>AB164</f>
        <v>81</v>
      </c>
      <c r="H165" s="731">
        <f>SUM(I164:J164)</f>
        <v>81</v>
      </c>
      <c r="I165" s="66"/>
      <c r="J165" s="6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732"/>
      <c r="AC165" s="2"/>
      <c r="AD165" s="190"/>
      <c r="AE165" s="190"/>
      <c r="AF165" s="190"/>
      <c r="AG165" s="190"/>
      <c r="AH165" s="190"/>
      <c r="AI165" s="53"/>
      <c r="AJ165" s="53"/>
      <c r="AK165" s="53"/>
      <c r="AL165" s="2"/>
      <c r="AM165" s="2"/>
      <c r="AN165" s="2"/>
      <c r="AO165" s="2"/>
      <c r="AP165" s="2"/>
      <c r="AQ165" s="2"/>
      <c r="AR165" s="533"/>
    </row>
    <row r="166" spans="5:44" x14ac:dyDescent="0.25">
      <c r="E166" s="65"/>
      <c r="F166" s="768"/>
      <c r="G166" s="765"/>
      <c r="H166" s="733"/>
      <c r="I166" s="65"/>
      <c r="J166" s="6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732"/>
      <c r="AC166" s="2"/>
      <c r="AD166" s="190"/>
      <c r="AE166" s="190"/>
      <c r="AF166" s="190"/>
      <c r="AG166" s="190"/>
      <c r="AH166" s="190"/>
      <c r="AI166" s="53"/>
      <c r="AJ166" s="53"/>
      <c r="AK166" s="53"/>
      <c r="AL166" s="2"/>
      <c r="AM166" s="2"/>
      <c r="AN166" s="2"/>
      <c r="AO166" s="2"/>
      <c r="AP166" s="2"/>
      <c r="AQ166" s="2"/>
      <c r="AR166" s="533"/>
    </row>
    <row r="167" spans="5:44" ht="15.75" thickBot="1" x14ac:dyDescent="0.3">
      <c r="E167" s="65"/>
      <c r="F167" s="768">
        <f>SUM(F144:F166)</f>
        <v>913.5</v>
      </c>
      <c r="G167" s="768">
        <f>SUM(G144:G166)</f>
        <v>913.5</v>
      </c>
      <c r="H167" s="734" t="s">
        <v>397</v>
      </c>
      <c r="I167" s="735">
        <f>SUM(I144:I164)</f>
        <v>870.75</v>
      </c>
      <c r="J167" s="735">
        <f>SUM(J144:J164)</f>
        <v>69.75</v>
      </c>
      <c r="K167" s="736"/>
      <c r="L167" s="736"/>
      <c r="M167" s="736"/>
      <c r="N167" s="736"/>
      <c r="O167" s="736"/>
      <c r="P167" s="736"/>
      <c r="Q167" s="736"/>
      <c r="R167" s="736"/>
      <c r="S167" s="736"/>
      <c r="T167" s="736"/>
      <c r="U167" s="736"/>
      <c r="V167" s="736"/>
      <c r="W167" s="736"/>
      <c r="X167" s="736"/>
      <c r="Y167" s="736"/>
      <c r="Z167" s="736"/>
      <c r="AA167" s="736"/>
      <c r="AB167" s="737">
        <f>SUM(AB144:AB165)</f>
        <v>913.5</v>
      </c>
      <c r="AC167" s="2"/>
      <c r="AD167" s="190"/>
      <c r="AE167" s="190"/>
      <c r="AF167" s="190"/>
      <c r="AG167" s="190"/>
      <c r="AH167" s="190"/>
      <c r="AI167" s="53"/>
      <c r="AJ167" s="53"/>
      <c r="AK167" s="53"/>
      <c r="AL167" s="2"/>
      <c r="AM167" s="2"/>
      <c r="AN167" s="2"/>
      <c r="AO167" s="2"/>
      <c r="AP167" s="2"/>
      <c r="AQ167" s="2"/>
      <c r="AR167" s="533"/>
    </row>
    <row r="168" spans="5:44" ht="15.75" thickBot="1" x14ac:dyDescent="0.3">
      <c r="AC168" s="532"/>
      <c r="AD168" s="190"/>
      <c r="AE168" s="190"/>
      <c r="AF168" s="190"/>
      <c r="AG168" s="190"/>
      <c r="AH168" s="190"/>
      <c r="AI168" s="53"/>
      <c r="AJ168" s="53"/>
      <c r="AK168" s="53"/>
      <c r="AL168" s="2"/>
      <c r="AM168" s="2"/>
      <c r="AN168" s="2"/>
      <c r="AO168" s="2"/>
      <c r="AP168" s="2"/>
      <c r="AQ168" s="2"/>
      <c r="AR168" s="533"/>
    </row>
    <row r="169" spans="5:44" x14ac:dyDescent="0.25">
      <c r="H169" s="771" t="s">
        <v>408</v>
      </c>
      <c r="I169" s="772">
        <f>SUM(H151:H165)</f>
        <v>697.5</v>
      </c>
      <c r="AC169" s="532"/>
      <c r="AD169" s="190"/>
      <c r="AE169" s="190"/>
      <c r="AF169" s="190"/>
      <c r="AG169" s="190"/>
      <c r="AH169" s="190"/>
      <c r="AI169" s="53"/>
      <c r="AJ169" s="53"/>
      <c r="AK169" s="53"/>
      <c r="AL169" s="2"/>
      <c r="AM169" s="2"/>
      <c r="AN169" s="2"/>
      <c r="AO169" s="2"/>
      <c r="AP169" s="2"/>
      <c r="AQ169" s="2"/>
      <c r="AR169" s="533"/>
    </row>
    <row r="170" spans="5:44" x14ac:dyDescent="0.25">
      <c r="H170" s="773" t="s">
        <v>407</v>
      </c>
      <c r="I170" s="774">
        <f>H147</f>
        <v>243</v>
      </c>
      <c r="AC170" s="532"/>
      <c r="AD170" s="190"/>
      <c r="AE170" s="190"/>
      <c r="AF170" s="190"/>
      <c r="AG170" s="190"/>
      <c r="AH170" s="190"/>
      <c r="AI170" s="53"/>
      <c r="AJ170" s="53"/>
      <c r="AK170" s="53"/>
      <c r="AL170" s="2"/>
      <c r="AM170" s="2"/>
      <c r="AN170" s="2"/>
      <c r="AO170" s="2"/>
      <c r="AP170" s="2"/>
      <c r="AQ170" s="2"/>
      <c r="AR170" s="533"/>
    </row>
    <row r="171" spans="5:44" ht="15.75" thickBot="1" x14ac:dyDescent="0.3">
      <c r="H171" s="775" t="s">
        <v>409</v>
      </c>
      <c r="I171" s="776">
        <f>I169+I170</f>
        <v>940.5</v>
      </c>
      <c r="AC171" s="532"/>
      <c r="AD171" s="190"/>
      <c r="AE171" s="190"/>
      <c r="AF171" s="190"/>
      <c r="AG171" s="190"/>
      <c r="AH171" s="190"/>
      <c r="AI171" s="53"/>
      <c r="AJ171" s="53"/>
      <c r="AK171" s="53"/>
      <c r="AL171" s="2"/>
      <c r="AM171" s="2"/>
      <c r="AN171" s="2"/>
      <c r="AO171" s="2"/>
      <c r="AP171" s="2"/>
      <c r="AQ171" s="2"/>
      <c r="AR171" s="533"/>
    </row>
    <row r="172" spans="5:44" x14ac:dyDescent="0.25">
      <c r="AC172" s="532"/>
      <c r="AD172" s="190"/>
      <c r="AE172" s="190"/>
      <c r="AF172" s="190"/>
      <c r="AG172" s="190"/>
      <c r="AH172" s="190"/>
      <c r="AI172" s="53"/>
      <c r="AJ172" s="53"/>
      <c r="AK172" s="53"/>
      <c r="AL172" s="2"/>
      <c r="AM172" s="2"/>
      <c r="AN172" s="2"/>
      <c r="AO172" s="2"/>
      <c r="AP172" s="2"/>
      <c r="AQ172" s="2"/>
      <c r="AR172" s="533"/>
    </row>
    <row r="173" spans="5:44" x14ac:dyDescent="0.25">
      <c r="AC173" s="532"/>
      <c r="AD173" s="190"/>
      <c r="AE173" s="190"/>
      <c r="AF173" s="190"/>
      <c r="AG173" s="190"/>
      <c r="AH173" s="190"/>
      <c r="AI173" s="53"/>
      <c r="AJ173" s="53"/>
      <c r="AK173" s="53"/>
      <c r="AL173" s="2"/>
      <c r="AM173" s="2"/>
      <c r="AN173" s="2"/>
      <c r="AO173" s="2"/>
      <c r="AP173" s="2"/>
      <c r="AQ173" s="2"/>
      <c r="AR173" s="533"/>
    </row>
    <row r="174" spans="5:44" x14ac:dyDescent="0.25">
      <c r="AC174" s="532"/>
      <c r="AD174" s="190"/>
      <c r="AE174" s="190"/>
      <c r="AF174" s="190"/>
      <c r="AG174" s="190"/>
      <c r="AH174" s="190"/>
      <c r="AI174" s="53"/>
      <c r="AJ174" s="53"/>
      <c r="AK174" s="53"/>
      <c r="AL174" s="2"/>
      <c r="AM174" s="2"/>
      <c r="AN174" s="2"/>
      <c r="AO174" s="2"/>
      <c r="AP174" s="2"/>
      <c r="AQ174" s="2"/>
      <c r="AR174" s="533"/>
    </row>
    <row r="175" spans="5:44" x14ac:dyDescent="0.25">
      <c r="AC175" s="532"/>
      <c r="AD175" s="190"/>
      <c r="AE175" s="190"/>
      <c r="AF175" s="190"/>
      <c r="AG175" s="190"/>
      <c r="AH175" s="190"/>
      <c r="AI175" s="53"/>
      <c r="AJ175" s="53"/>
      <c r="AK175" s="53"/>
      <c r="AL175" s="2"/>
      <c r="AM175" s="2"/>
      <c r="AN175" s="2"/>
      <c r="AO175" s="2"/>
      <c r="AP175" s="2"/>
      <c r="AQ175" s="2"/>
      <c r="AR175" s="533"/>
    </row>
    <row r="176" spans="5:44" ht="15.75" thickBot="1" x14ac:dyDescent="0.3">
      <c r="AC176" s="534"/>
      <c r="AD176" s="536"/>
      <c r="AE176" s="536"/>
      <c r="AF176" s="536"/>
      <c r="AG176" s="536"/>
      <c r="AH176" s="536"/>
      <c r="AI176" s="537"/>
      <c r="AJ176" s="537"/>
      <c r="AK176" s="537"/>
      <c r="AL176" s="535"/>
      <c r="AM176" s="535"/>
      <c r="AN176" s="535"/>
      <c r="AO176" s="535"/>
      <c r="AP176" s="535"/>
      <c r="AQ176" s="535"/>
      <c r="AR176" s="538"/>
    </row>
    <row r="177" spans="29:44" ht="15.75" thickBot="1" x14ac:dyDescent="0.3"/>
    <row r="178" spans="29:44" ht="18.75" x14ac:dyDescent="0.3">
      <c r="AC178" s="539" t="s">
        <v>240</v>
      </c>
      <c r="AD178" s="529"/>
      <c r="AE178" s="529"/>
      <c r="AF178" s="529"/>
      <c r="AG178" s="529"/>
      <c r="AH178" s="529"/>
      <c r="AI178" s="530"/>
      <c r="AJ178" s="530"/>
      <c r="AK178" s="530"/>
      <c r="AL178" s="527"/>
      <c r="AM178" s="527"/>
      <c r="AN178" s="527"/>
      <c r="AO178" s="527"/>
      <c r="AP178" s="527"/>
      <c r="AQ178" s="527"/>
      <c r="AR178" s="531"/>
    </row>
    <row r="179" spans="29:44" x14ac:dyDescent="0.25">
      <c r="AC179" s="532"/>
      <c r="AD179" s="190"/>
      <c r="AE179" s="190"/>
      <c r="AF179" s="190"/>
      <c r="AG179" s="190"/>
      <c r="AH179" s="190"/>
      <c r="AI179" s="53"/>
      <c r="AJ179" s="53"/>
      <c r="AK179" s="53"/>
      <c r="AL179" s="2"/>
      <c r="AM179" s="2"/>
      <c r="AN179" s="2"/>
      <c r="AO179" s="2"/>
      <c r="AP179" s="2"/>
      <c r="AQ179" s="2"/>
      <c r="AR179" s="533"/>
    </row>
    <row r="180" spans="29:44" x14ac:dyDescent="0.25">
      <c r="AC180" s="532"/>
      <c r="AD180" s="190"/>
      <c r="AE180" s="190"/>
      <c r="AF180" s="190"/>
      <c r="AG180" s="190"/>
      <c r="AH180" s="190"/>
      <c r="AI180" s="53"/>
      <c r="AJ180" s="53"/>
      <c r="AK180" s="53"/>
      <c r="AL180" s="2"/>
      <c r="AM180" s="2"/>
      <c r="AN180" s="2"/>
      <c r="AO180" s="2"/>
      <c r="AP180" s="2"/>
      <c r="AQ180" s="2"/>
      <c r="AR180" s="533"/>
    </row>
    <row r="181" spans="29:44" x14ac:dyDescent="0.25">
      <c r="AC181" s="532"/>
      <c r="AD181" s="190"/>
      <c r="AE181" s="190"/>
      <c r="AF181" s="190"/>
      <c r="AG181" s="190"/>
      <c r="AH181" s="190"/>
      <c r="AI181" s="53"/>
      <c r="AJ181" s="53"/>
      <c r="AK181" s="53"/>
      <c r="AL181" s="2"/>
      <c r="AM181" s="2"/>
      <c r="AN181" s="2"/>
      <c r="AO181" s="2"/>
      <c r="AP181" s="2"/>
      <c r="AQ181" s="2"/>
      <c r="AR181" s="533"/>
    </row>
    <row r="182" spans="29:44" x14ac:dyDescent="0.25">
      <c r="AC182" s="532"/>
      <c r="AD182" s="190"/>
      <c r="AE182" s="190"/>
      <c r="AF182" s="190"/>
      <c r="AG182" s="190"/>
      <c r="AH182" s="190"/>
      <c r="AI182" s="53"/>
      <c r="AJ182" s="53"/>
      <c r="AK182" s="53"/>
      <c r="AL182" s="2"/>
      <c r="AM182" s="2"/>
      <c r="AN182" s="2"/>
      <c r="AO182" s="2"/>
      <c r="AP182" s="2"/>
      <c r="AQ182" s="2"/>
      <c r="AR182" s="533"/>
    </row>
    <row r="183" spans="29:44" x14ac:dyDescent="0.25">
      <c r="AC183" s="532"/>
      <c r="AD183" s="190"/>
      <c r="AE183" s="190"/>
      <c r="AF183" s="190"/>
      <c r="AG183" s="190"/>
      <c r="AH183" s="190"/>
      <c r="AI183" s="53"/>
      <c r="AJ183" s="53"/>
      <c r="AK183" s="53"/>
      <c r="AL183" s="2"/>
      <c r="AM183" s="2"/>
      <c r="AN183" s="2"/>
      <c r="AO183" s="2"/>
      <c r="AP183" s="2"/>
      <c r="AQ183" s="2"/>
      <c r="AR183" s="533"/>
    </row>
    <row r="184" spans="29:44" x14ac:dyDescent="0.25">
      <c r="AC184" s="532"/>
      <c r="AD184" s="190"/>
      <c r="AE184" s="190"/>
      <c r="AF184" s="190"/>
      <c r="AG184" s="190"/>
      <c r="AH184" s="190"/>
      <c r="AI184" s="53"/>
      <c r="AJ184" s="53"/>
      <c r="AK184" s="53"/>
      <c r="AL184" s="2"/>
      <c r="AM184" s="2"/>
      <c r="AN184" s="2"/>
      <c r="AO184" s="2"/>
      <c r="AP184" s="2"/>
      <c r="AQ184" s="2"/>
      <c r="AR184" s="533"/>
    </row>
    <row r="185" spans="29:44" x14ac:dyDescent="0.25">
      <c r="AC185" s="532"/>
      <c r="AD185" s="190"/>
      <c r="AE185" s="190"/>
      <c r="AF185" s="190"/>
      <c r="AG185" s="190"/>
      <c r="AH185" s="190"/>
      <c r="AI185" s="53"/>
      <c r="AJ185" s="53"/>
      <c r="AK185" s="53"/>
      <c r="AL185" s="2"/>
      <c r="AM185" s="2"/>
      <c r="AN185" s="2"/>
      <c r="AO185" s="2"/>
      <c r="AP185" s="2"/>
      <c r="AQ185" s="2"/>
      <c r="AR185" s="533"/>
    </row>
    <row r="186" spans="29:44" x14ac:dyDescent="0.25">
      <c r="AC186" s="532"/>
      <c r="AD186" s="190"/>
      <c r="AE186" s="190"/>
      <c r="AF186" s="190"/>
      <c r="AG186" s="190"/>
      <c r="AH186" s="190"/>
      <c r="AI186" s="53"/>
      <c r="AJ186" s="53"/>
      <c r="AK186" s="53"/>
      <c r="AL186" s="2"/>
      <c r="AM186" s="2"/>
      <c r="AN186" s="2"/>
      <c r="AO186" s="2"/>
      <c r="AP186" s="2"/>
      <c r="AQ186" s="2"/>
      <c r="AR186" s="533"/>
    </row>
    <row r="187" spans="29:44" x14ac:dyDescent="0.25">
      <c r="AC187" s="532"/>
      <c r="AD187" s="190"/>
      <c r="AE187" s="190"/>
      <c r="AF187" s="190"/>
      <c r="AG187" s="190"/>
      <c r="AH187" s="190"/>
      <c r="AI187" s="53"/>
      <c r="AJ187" s="53"/>
      <c r="AK187" s="53"/>
      <c r="AL187" s="2"/>
      <c r="AM187" s="2"/>
      <c r="AN187" s="2"/>
      <c r="AO187" s="2"/>
      <c r="AP187" s="2"/>
      <c r="AQ187" s="2"/>
      <c r="AR187" s="533"/>
    </row>
    <row r="188" spans="29:44" x14ac:dyDescent="0.25">
      <c r="AC188" s="532"/>
      <c r="AD188" s="190"/>
      <c r="AE188" s="190"/>
      <c r="AF188" s="190"/>
      <c r="AG188" s="190"/>
      <c r="AH188" s="190"/>
      <c r="AI188" s="53"/>
      <c r="AJ188" s="53"/>
      <c r="AK188" s="53"/>
      <c r="AL188" s="2"/>
      <c r="AM188" s="2"/>
      <c r="AN188" s="2"/>
      <c r="AO188" s="2"/>
      <c r="AP188" s="2"/>
      <c r="AQ188" s="2"/>
      <c r="AR188" s="533"/>
    </row>
    <row r="189" spans="29:44" x14ac:dyDescent="0.25">
      <c r="AC189" s="532"/>
      <c r="AD189" s="190"/>
      <c r="AE189" s="190"/>
      <c r="AF189" s="190"/>
      <c r="AG189" s="190"/>
      <c r="AH189" s="190"/>
      <c r="AI189" s="53"/>
      <c r="AJ189" s="53"/>
      <c r="AK189" s="53"/>
      <c r="AL189" s="2"/>
      <c r="AM189" s="2"/>
      <c r="AN189" s="2"/>
      <c r="AO189" s="2"/>
      <c r="AP189" s="2"/>
      <c r="AQ189" s="2"/>
      <c r="AR189" s="533"/>
    </row>
    <row r="190" spans="29:44" x14ac:dyDescent="0.25">
      <c r="AC190" s="532"/>
      <c r="AD190" s="190"/>
      <c r="AE190" s="190"/>
      <c r="AF190" s="190"/>
      <c r="AG190" s="190"/>
      <c r="AH190" s="190"/>
      <c r="AI190" s="53"/>
      <c r="AJ190" s="53"/>
      <c r="AK190" s="53"/>
      <c r="AL190" s="2"/>
      <c r="AM190" s="2"/>
      <c r="AN190" s="2"/>
      <c r="AO190" s="2"/>
      <c r="AP190" s="2"/>
      <c r="AQ190" s="2"/>
      <c r="AR190" s="533"/>
    </row>
    <row r="191" spans="29:44" ht="15.75" thickBot="1" x14ac:dyDescent="0.3">
      <c r="AC191" s="534"/>
      <c r="AD191" s="536"/>
      <c r="AE191" s="536"/>
      <c r="AF191" s="536"/>
      <c r="AG191" s="536"/>
      <c r="AH191" s="536"/>
      <c r="AI191" s="537"/>
      <c r="AJ191" s="537"/>
      <c r="AK191" s="537"/>
      <c r="AL191" s="535"/>
      <c r="AM191" s="535"/>
      <c r="AN191" s="535"/>
      <c r="AO191" s="535"/>
      <c r="AP191" s="535"/>
      <c r="AQ191" s="535"/>
      <c r="AR191" s="538"/>
    </row>
    <row r="195" spans="29:44" ht="15.75" thickBot="1" x14ac:dyDescent="0.3"/>
    <row r="196" spans="29:44" ht="18.75" x14ac:dyDescent="0.3">
      <c r="AC196" s="539" t="s">
        <v>242</v>
      </c>
      <c r="AD196" s="529"/>
      <c r="AE196" s="529"/>
      <c r="AF196" s="529"/>
      <c r="AG196" s="529"/>
      <c r="AH196" s="529"/>
      <c r="AI196" s="530"/>
      <c r="AJ196" s="530"/>
      <c r="AK196" s="530"/>
      <c r="AL196" s="527"/>
      <c r="AM196" s="527"/>
      <c r="AN196" s="527"/>
      <c r="AO196" s="527"/>
      <c r="AP196" s="527"/>
      <c r="AQ196" s="527"/>
      <c r="AR196" s="531"/>
    </row>
    <row r="197" spans="29:44" x14ac:dyDescent="0.25">
      <c r="AC197" s="532"/>
      <c r="AD197" s="190"/>
      <c r="AE197" s="190"/>
      <c r="AF197" s="190"/>
      <c r="AG197" s="190"/>
      <c r="AH197" s="190"/>
      <c r="AI197" s="53"/>
      <c r="AJ197" s="53"/>
      <c r="AK197" s="53"/>
      <c r="AL197" s="2"/>
      <c r="AM197" s="2"/>
      <c r="AN197" s="2"/>
      <c r="AO197" s="2"/>
      <c r="AP197" s="2"/>
      <c r="AQ197" s="2"/>
      <c r="AR197" s="533"/>
    </row>
    <row r="198" spans="29:44" x14ac:dyDescent="0.25">
      <c r="AC198" s="532"/>
      <c r="AD198" s="190"/>
      <c r="AE198" s="190"/>
      <c r="AF198" s="190"/>
      <c r="AG198" s="190"/>
      <c r="AH198" s="190"/>
      <c r="AI198" s="53"/>
      <c r="AJ198" s="53"/>
      <c r="AK198" s="53"/>
      <c r="AL198" s="2"/>
      <c r="AM198" s="2"/>
      <c r="AN198" s="2"/>
      <c r="AO198" s="2"/>
      <c r="AP198" s="2"/>
      <c r="AQ198" s="2"/>
      <c r="AR198" s="533"/>
    </row>
    <row r="199" spans="29:44" x14ac:dyDescent="0.25">
      <c r="AC199" s="532"/>
      <c r="AD199" s="190"/>
      <c r="AE199" s="190"/>
      <c r="AF199" s="190"/>
      <c r="AG199" s="190"/>
      <c r="AH199" s="190"/>
      <c r="AI199" s="53"/>
      <c r="AJ199" s="53"/>
      <c r="AK199" s="53"/>
      <c r="AL199" s="2"/>
      <c r="AM199" s="2"/>
      <c r="AN199" s="2"/>
      <c r="AO199" s="2"/>
      <c r="AP199" s="2"/>
      <c r="AQ199" s="2"/>
      <c r="AR199" s="533"/>
    </row>
    <row r="200" spans="29:44" x14ac:dyDescent="0.25">
      <c r="AC200" s="532"/>
      <c r="AD200" s="190"/>
      <c r="AE200" s="190"/>
      <c r="AF200" s="190"/>
      <c r="AG200" s="190"/>
      <c r="AH200" s="190"/>
      <c r="AI200" s="53"/>
      <c r="AJ200" s="53"/>
      <c r="AK200" s="53"/>
      <c r="AL200" s="2"/>
      <c r="AM200" s="2"/>
      <c r="AN200" s="2"/>
      <c r="AO200" s="2"/>
      <c r="AP200" s="2"/>
      <c r="AQ200" s="2"/>
      <c r="AR200" s="533"/>
    </row>
    <row r="201" spans="29:44" x14ac:dyDescent="0.25">
      <c r="AC201" s="532"/>
      <c r="AD201" s="190"/>
      <c r="AE201" s="190"/>
      <c r="AF201" s="190"/>
      <c r="AG201" s="190"/>
      <c r="AH201" s="190"/>
      <c r="AI201" s="53"/>
      <c r="AJ201" s="53"/>
      <c r="AK201" s="53"/>
      <c r="AL201" s="2"/>
      <c r="AM201" s="2"/>
      <c r="AN201" s="2"/>
      <c r="AO201" s="2"/>
      <c r="AP201" s="2"/>
      <c r="AQ201" s="2"/>
      <c r="AR201" s="533"/>
    </row>
    <row r="202" spans="29:44" x14ac:dyDescent="0.25">
      <c r="AC202" s="532"/>
      <c r="AD202" s="190"/>
      <c r="AE202" s="190"/>
      <c r="AF202" s="190"/>
      <c r="AG202" s="190"/>
      <c r="AH202" s="190"/>
      <c r="AI202" s="53"/>
      <c r="AJ202" s="53"/>
      <c r="AK202" s="53"/>
      <c r="AL202" s="2"/>
      <c r="AM202" s="2"/>
      <c r="AN202" s="2"/>
      <c r="AO202" s="2"/>
      <c r="AP202" s="2"/>
      <c r="AQ202" s="2"/>
      <c r="AR202" s="533"/>
    </row>
    <row r="203" spans="29:44" x14ac:dyDescent="0.25">
      <c r="AC203" s="532"/>
      <c r="AD203" s="190"/>
      <c r="AE203" s="190"/>
      <c r="AF203" s="190"/>
      <c r="AG203" s="190"/>
      <c r="AH203" s="190"/>
      <c r="AI203" s="53"/>
      <c r="AJ203" s="53"/>
      <c r="AK203" s="53"/>
      <c r="AL203" s="2"/>
      <c r="AM203" s="2"/>
      <c r="AN203" s="2"/>
      <c r="AO203" s="2"/>
      <c r="AP203" s="2"/>
      <c r="AQ203" s="2"/>
      <c r="AR203" s="533"/>
    </row>
    <row r="204" spans="29:44" x14ac:dyDescent="0.25">
      <c r="AC204" s="532"/>
      <c r="AD204" s="190"/>
      <c r="AE204" s="190"/>
      <c r="AF204" s="190"/>
      <c r="AG204" s="190"/>
      <c r="AH204" s="190"/>
      <c r="AI204" s="53"/>
      <c r="AJ204" s="53"/>
      <c r="AK204" s="53"/>
      <c r="AL204" s="2"/>
      <c r="AM204" s="2"/>
      <c r="AN204" s="2"/>
      <c r="AO204" s="2"/>
      <c r="AP204" s="2"/>
      <c r="AQ204" s="2"/>
      <c r="AR204" s="533"/>
    </row>
    <row r="205" spans="29:44" x14ac:dyDescent="0.25">
      <c r="AC205" s="532"/>
      <c r="AD205" s="190"/>
      <c r="AE205" s="190"/>
      <c r="AF205" s="190"/>
      <c r="AG205" s="190"/>
      <c r="AH205" s="190"/>
      <c r="AI205" s="53"/>
      <c r="AJ205" s="53"/>
      <c r="AK205" s="53"/>
      <c r="AL205" s="2"/>
      <c r="AM205" s="2"/>
      <c r="AN205" s="2"/>
      <c r="AO205" s="2"/>
      <c r="AP205" s="2"/>
      <c r="AQ205" s="2"/>
      <c r="AR205" s="533"/>
    </row>
    <row r="206" spans="29:44" x14ac:dyDescent="0.25">
      <c r="AC206" s="532"/>
      <c r="AD206" s="190"/>
      <c r="AE206" s="190"/>
      <c r="AF206" s="190"/>
      <c r="AG206" s="190"/>
      <c r="AH206" s="190"/>
      <c r="AI206" s="53"/>
      <c r="AJ206" s="53"/>
      <c r="AK206" s="53"/>
      <c r="AL206" s="2"/>
      <c r="AM206" s="2"/>
      <c r="AN206" s="2"/>
      <c r="AO206" s="2"/>
      <c r="AP206" s="2"/>
      <c r="AQ206" s="2"/>
      <c r="AR206" s="533"/>
    </row>
    <row r="207" spans="29:44" ht="15.75" thickBot="1" x14ac:dyDescent="0.3">
      <c r="AC207" s="534"/>
      <c r="AD207" s="536"/>
      <c r="AE207" s="536"/>
      <c r="AF207" s="536"/>
      <c r="AG207" s="536"/>
      <c r="AH207" s="536"/>
      <c r="AI207" s="537"/>
      <c r="AJ207" s="537"/>
      <c r="AK207" s="537"/>
      <c r="AL207" s="535"/>
      <c r="AM207" s="535"/>
      <c r="AN207" s="535"/>
      <c r="AO207" s="535"/>
      <c r="AP207" s="535"/>
      <c r="AQ207" s="535"/>
      <c r="AR207" s="538"/>
    </row>
    <row r="208" spans="29:44" ht="15.75" thickBot="1" x14ac:dyDescent="0.3"/>
    <row r="209" spans="2:44" ht="18.75" x14ac:dyDescent="0.3">
      <c r="B209" s="2"/>
      <c r="C209" s="2"/>
      <c r="D209" s="2"/>
      <c r="E209" s="2"/>
      <c r="F209" s="2"/>
      <c r="G209" s="76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533"/>
      <c r="AC209" s="528" t="s">
        <v>241</v>
      </c>
      <c r="AD209" s="529"/>
      <c r="AE209" s="529"/>
      <c r="AF209" s="529"/>
      <c r="AG209" s="529"/>
      <c r="AH209" s="529"/>
      <c r="AI209" s="530"/>
      <c r="AJ209" s="530"/>
      <c r="AK209" s="530"/>
      <c r="AL209" s="527"/>
      <c r="AM209" s="527"/>
      <c r="AN209" s="527"/>
      <c r="AO209" s="527"/>
      <c r="AP209" s="527"/>
      <c r="AQ209" s="527"/>
      <c r="AR209" s="531"/>
    </row>
    <row r="210" spans="2:44" x14ac:dyDescent="0.25">
      <c r="B210" s="2"/>
      <c r="C210" s="2"/>
      <c r="D210" s="2"/>
      <c r="E210" s="2"/>
      <c r="F210" s="2"/>
      <c r="G210" s="76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533"/>
      <c r="AC210" s="2"/>
      <c r="AD210" s="190"/>
      <c r="AE210" s="190"/>
      <c r="AF210" s="190"/>
      <c r="AG210" s="190"/>
      <c r="AH210" s="190"/>
      <c r="AI210" s="53"/>
      <c r="AJ210" s="53"/>
      <c r="AK210" s="53"/>
      <c r="AL210" s="2"/>
      <c r="AM210" s="2"/>
      <c r="AN210" s="2"/>
      <c r="AO210" s="2"/>
      <c r="AP210" s="2"/>
      <c r="AQ210" s="2"/>
      <c r="AR210" s="533"/>
    </row>
    <row r="211" spans="2:44" x14ac:dyDescent="0.25">
      <c r="B211" s="2"/>
      <c r="C211" s="2"/>
      <c r="D211" s="2"/>
      <c r="E211" s="2"/>
      <c r="F211" s="2"/>
      <c r="G211" s="76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533"/>
      <c r="AC211" s="2"/>
      <c r="AD211" s="190"/>
      <c r="AE211" s="190"/>
      <c r="AF211" s="190"/>
      <c r="AG211" s="190"/>
      <c r="AH211" s="190"/>
      <c r="AI211" s="53"/>
      <c r="AJ211" s="53"/>
      <c r="AK211" s="53"/>
      <c r="AL211" s="2"/>
      <c r="AM211" s="2"/>
      <c r="AN211" s="2"/>
      <c r="AO211" s="2"/>
      <c r="AP211" s="2"/>
      <c r="AQ211" s="2"/>
      <c r="AR211" s="533"/>
    </row>
    <row r="212" spans="2:44" x14ac:dyDescent="0.25">
      <c r="B212" s="2"/>
      <c r="C212" s="2"/>
      <c r="D212" s="2"/>
      <c r="E212" s="2"/>
      <c r="F212" s="2"/>
      <c r="G212" s="76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533"/>
      <c r="AC212" s="2"/>
      <c r="AD212" s="190"/>
      <c r="AE212" s="190"/>
      <c r="AF212" s="190"/>
      <c r="AG212" s="190"/>
      <c r="AH212" s="190"/>
      <c r="AI212" s="53"/>
      <c r="AJ212" s="53"/>
      <c r="AK212" s="53"/>
      <c r="AL212" s="2"/>
      <c r="AM212" s="2"/>
      <c r="AN212" s="2"/>
      <c r="AO212" s="2"/>
      <c r="AP212" s="2"/>
      <c r="AQ212" s="2"/>
      <c r="AR212" s="533"/>
    </row>
    <row r="213" spans="2:44" x14ac:dyDescent="0.25">
      <c r="B213" s="2"/>
      <c r="C213" s="2"/>
      <c r="D213" s="2"/>
      <c r="E213" s="2"/>
      <c r="F213" s="2"/>
      <c r="G213" s="76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533"/>
      <c r="AC213" s="2"/>
      <c r="AD213" s="190"/>
      <c r="AE213" s="190"/>
      <c r="AF213" s="190"/>
      <c r="AG213" s="190"/>
      <c r="AH213" s="190"/>
      <c r="AI213" s="53"/>
      <c r="AJ213" s="53"/>
      <c r="AK213" s="53"/>
      <c r="AL213" s="2"/>
      <c r="AM213" s="2"/>
      <c r="AN213" s="2"/>
      <c r="AO213" s="2"/>
      <c r="AP213" s="2"/>
      <c r="AQ213" s="2"/>
      <c r="AR213" s="533"/>
    </row>
    <row r="214" spans="2:44" x14ac:dyDescent="0.25">
      <c r="B214" s="2"/>
      <c r="C214" s="2"/>
      <c r="D214" s="2"/>
      <c r="E214" s="2"/>
      <c r="F214" s="2"/>
      <c r="G214" s="76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533"/>
      <c r="AC214" s="2"/>
      <c r="AD214" s="190"/>
      <c r="AE214" s="190"/>
      <c r="AF214" s="190"/>
      <c r="AG214" s="190"/>
      <c r="AH214" s="190"/>
      <c r="AI214" s="53"/>
      <c r="AJ214" s="53"/>
      <c r="AK214" s="53"/>
      <c r="AL214" s="2"/>
      <c r="AM214" s="2"/>
      <c r="AN214" s="2"/>
      <c r="AO214" s="2"/>
      <c r="AP214" s="2"/>
      <c r="AQ214" s="2"/>
      <c r="AR214" s="533"/>
    </row>
    <row r="215" spans="2:44" x14ac:dyDescent="0.25">
      <c r="B215" s="2"/>
      <c r="C215" s="2"/>
      <c r="D215" s="2"/>
      <c r="E215" s="2"/>
      <c r="F215" s="2"/>
      <c r="G215" s="76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533"/>
      <c r="AC215" s="2"/>
      <c r="AD215" s="190"/>
      <c r="AE215" s="190"/>
      <c r="AF215" s="190"/>
      <c r="AG215" s="190"/>
      <c r="AH215" s="190"/>
      <c r="AI215" s="53"/>
      <c r="AJ215" s="53"/>
      <c r="AK215" s="53"/>
      <c r="AL215" s="2"/>
      <c r="AM215" s="2"/>
      <c r="AN215" s="2"/>
      <c r="AO215" s="2"/>
      <c r="AP215" s="2"/>
      <c r="AQ215" s="2"/>
      <c r="AR215" s="533"/>
    </row>
    <row r="216" spans="2:44" x14ac:dyDescent="0.25">
      <c r="B216" s="2"/>
      <c r="C216" s="2"/>
      <c r="D216" s="2"/>
      <c r="E216" s="2"/>
      <c r="F216" s="2"/>
      <c r="G216" s="76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533"/>
      <c r="AC216" s="2"/>
      <c r="AD216" s="190"/>
      <c r="AE216" s="190"/>
      <c r="AF216" s="190"/>
      <c r="AG216" s="190"/>
      <c r="AH216" s="190"/>
      <c r="AI216" s="53"/>
      <c r="AJ216" s="53"/>
      <c r="AK216" s="53"/>
      <c r="AL216" s="2"/>
      <c r="AM216" s="2"/>
      <c r="AN216" s="2"/>
      <c r="AO216" s="2"/>
      <c r="AP216" s="2"/>
      <c r="AQ216" s="2"/>
      <c r="AR216" s="533"/>
    </row>
    <row r="217" spans="2:44" x14ac:dyDescent="0.25">
      <c r="B217" s="2"/>
      <c r="C217" s="2"/>
      <c r="D217" s="2"/>
      <c r="E217" s="2"/>
      <c r="F217" s="2"/>
      <c r="G217" s="76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533"/>
      <c r="AC217" s="2"/>
      <c r="AD217" s="190"/>
      <c r="AE217" s="190"/>
      <c r="AF217" s="190"/>
      <c r="AG217" s="190"/>
      <c r="AH217" s="190"/>
      <c r="AI217" s="53"/>
      <c r="AJ217" s="53"/>
      <c r="AK217" s="53"/>
      <c r="AL217" s="2"/>
      <c r="AM217" s="2"/>
      <c r="AN217" s="2"/>
      <c r="AO217" s="2"/>
      <c r="AP217" s="2"/>
      <c r="AQ217" s="2"/>
      <c r="AR217" s="533"/>
    </row>
    <row r="218" spans="2:44" x14ac:dyDescent="0.25">
      <c r="B218" s="2"/>
      <c r="C218" s="2"/>
      <c r="D218" s="2"/>
      <c r="E218" s="2"/>
      <c r="F218" s="2"/>
      <c r="G218" s="76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533"/>
      <c r="AC218" s="2"/>
      <c r="AD218" s="190"/>
      <c r="AE218" s="190"/>
      <c r="AF218" s="190"/>
      <c r="AG218" s="190"/>
      <c r="AH218" s="190"/>
      <c r="AI218" s="53"/>
      <c r="AJ218" s="53"/>
      <c r="AK218" s="53"/>
      <c r="AL218" s="2"/>
      <c r="AM218" s="2"/>
      <c r="AN218" s="2"/>
      <c r="AO218" s="2"/>
      <c r="AP218" s="2"/>
      <c r="AQ218" s="2"/>
      <c r="AR218" s="533"/>
    </row>
    <row r="219" spans="2:44" x14ac:dyDescent="0.25">
      <c r="B219" s="2"/>
      <c r="C219" s="2"/>
      <c r="D219" s="2"/>
      <c r="E219" s="2"/>
      <c r="F219" s="2"/>
      <c r="G219" s="76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533"/>
      <c r="AC219" s="2"/>
      <c r="AD219" s="190"/>
      <c r="AE219" s="190"/>
      <c r="AF219" s="190"/>
      <c r="AG219" s="190"/>
      <c r="AH219" s="190"/>
      <c r="AI219" s="53"/>
      <c r="AJ219" s="53"/>
      <c r="AK219" s="53"/>
      <c r="AL219" s="2"/>
      <c r="AM219" s="2"/>
      <c r="AN219" s="2"/>
      <c r="AO219" s="2"/>
      <c r="AP219" s="2"/>
      <c r="AQ219" s="2"/>
      <c r="AR219" s="533"/>
    </row>
    <row r="220" spans="2:44" x14ac:dyDescent="0.25">
      <c r="B220" s="2"/>
      <c r="C220" s="2"/>
      <c r="D220" s="2"/>
      <c r="E220" s="2"/>
      <c r="F220" s="2"/>
      <c r="G220" s="76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533"/>
      <c r="AC220" s="2"/>
      <c r="AD220" s="190"/>
      <c r="AE220" s="190"/>
      <c r="AF220" s="190"/>
      <c r="AG220" s="190"/>
      <c r="AH220" s="190"/>
      <c r="AI220" s="53"/>
      <c r="AJ220" s="53"/>
      <c r="AK220" s="53"/>
      <c r="AL220" s="2"/>
      <c r="AM220" s="2"/>
      <c r="AN220" s="2"/>
      <c r="AO220" s="2"/>
      <c r="AP220" s="2"/>
      <c r="AQ220" s="2"/>
      <c r="AR220" s="533"/>
    </row>
    <row r="221" spans="2:44" x14ac:dyDescent="0.25">
      <c r="B221" s="2"/>
      <c r="C221" s="2"/>
      <c r="D221" s="2"/>
      <c r="E221" s="2"/>
      <c r="F221" s="2"/>
      <c r="G221" s="76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533"/>
      <c r="AC221" s="2"/>
      <c r="AD221" s="190"/>
      <c r="AE221" s="190"/>
      <c r="AF221" s="190"/>
      <c r="AG221" s="190"/>
      <c r="AH221" s="190"/>
      <c r="AI221" s="53"/>
      <c r="AJ221" s="53"/>
      <c r="AK221" s="53"/>
      <c r="AL221" s="2"/>
      <c r="AM221" s="2"/>
      <c r="AN221" s="2"/>
      <c r="AO221" s="2"/>
      <c r="AP221" s="2"/>
      <c r="AQ221" s="2"/>
      <c r="AR221" s="533"/>
    </row>
    <row r="222" spans="2:44" ht="15.75" thickBot="1" x14ac:dyDescent="0.3">
      <c r="B222" s="2"/>
      <c r="C222" s="2"/>
      <c r="D222" s="2"/>
      <c r="E222" s="2"/>
      <c r="F222" s="2"/>
      <c r="G222" s="76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533"/>
      <c r="AC222" s="535"/>
      <c r="AD222" s="536"/>
      <c r="AE222" s="536"/>
      <c r="AF222" s="536"/>
      <c r="AG222" s="536"/>
      <c r="AH222" s="536"/>
      <c r="AI222" s="537"/>
      <c r="AJ222" s="537"/>
      <c r="AK222" s="537"/>
      <c r="AL222" s="535"/>
      <c r="AM222" s="535"/>
      <c r="AN222" s="535"/>
      <c r="AO222" s="535"/>
      <c r="AP222" s="535"/>
      <c r="AQ222" s="535"/>
      <c r="AR222" s="538"/>
    </row>
    <row r="225" spans="29:29" ht="18.75" x14ac:dyDescent="0.3">
      <c r="AC225" s="194" t="s">
        <v>245</v>
      </c>
    </row>
    <row r="241" spans="33:38" ht="18.75" x14ac:dyDescent="0.3">
      <c r="AG241" s="522" t="s">
        <v>232</v>
      </c>
    </row>
    <row r="245" spans="33:38" ht="18.75" x14ac:dyDescent="0.3">
      <c r="AL245" s="525" t="s">
        <v>246</v>
      </c>
    </row>
    <row r="246" spans="33:38" ht="18.75" x14ac:dyDescent="0.3">
      <c r="AL246" s="525" t="s">
        <v>184</v>
      </c>
    </row>
  </sheetData>
  <mergeCells count="36">
    <mergeCell ref="A24:A28"/>
    <mergeCell ref="B24:B28"/>
    <mergeCell ref="A104:A105"/>
    <mergeCell ref="B104:B105"/>
    <mergeCell ref="A79:A81"/>
    <mergeCell ref="B79:B81"/>
    <mergeCell ref="A86:A89"/>
    <mergeCell ref="B86:B89"/>
    <mergeCell ref="A98:A101"/>
    <mergeCell ref="B98:B101"/>
    <mergeCell ref="A93:A95"/>
    <mergeCell ref="B93:B95"/>
    <mergeCell ref="A41:A43"/>
    <mergeCell ref="B41:B43"/>
    <mergeCell ref="A52:A55"/>
    <mergeCell ref="B52:B55"/>
    <mergeCell ref="B19:B21"/>
    <mergeCell ref="A4:A6"/>
    <mergeCell ref="B4:B6"/>
    <mergeCell ref="A9:A11"/>
    <mergeCell ref="B9:B11"/>
    <mergeCell ref="A14:A16"/>
    <mergeCell ref="B14:B16"/>
    <mergeCell ref="A19:A21"/>
    <mergeCell ref="A69:A71"/>
    <mergeCell ref="B69:B71"/>
    <mergeCell ref="A58:A60"/>
    <mergeCell ref="B58:B60"/>
    <mergeCell ref="A31:A33"/>
    <mergeCell ref="B31:B33"/>
    <mergeCell ref="A63:A66"/>
    <mergeCell ref="B63:B66"/>
    <mergeCell ref="A36:A38"/>
    <mergeCell ref="B36:B38"/>
    <mergeCell ref="A46:A49"/>
    <mergeCell ref="B46:B49"/>
  </mergeCells>
  <pageMargins left="0.70866141732283472" right="0.11811023622047245" top="0.94488188976377963" bottom="0.15748031496062992" header="0.3149606299212598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2"/>
  <sheetViews>
    <sheetView zoomScale="130" zoomScaleNormal="130" workbookViewId="0">
      <pane ySplit="2" topLeftCell="A117" activePane="bottomLeft" state="frozen"/>
      <selection activeCell="F15" sqref="F15"/>
      <selection pane="bottomLeft" activeCell="E55" sqref="E55"/>
    </sheetView>
  </sheetViews>
  <sheetFormatPr defaultColWidth="11.42578125" defaultRowHeight="15" x14ac:dyDescent="0.25"/>
  <cols>
    <col min="1" max="1" width="9.5703125" customWidth="1"/>
    <col min="2" max="2" width="22.140625" customWidth="1"/>
    <col min="3" max="3" width="11.5703125" customWidth="1"/>
    <col min="4" max="4" width="11.7109375" customWidth="1"/>
    <col min="5" max="5" width="7.140625" customWidth="1"/>
    <col min="6" max="6" width="66.7109375" customWidth="1"/>
    <col min="7" max="9" width="10" customWidth="1"/>
    <col min="10" max="12" width="10.85546875" customWidth="1"/>
    <col min="13" max="14" width="6.85546875" customWidth="1"/>
    <col min="15" max="16" width="6.5703125" customWidth="1"/>
    <col min="17" max="18" width="6.7109375" customWidth="1"/>
    <col min="19" max="20" width="6.85546875" customWidth="1"/>
  </cols>
  <sheetData>
    <row r="1" spans="1:20" ht="18.75" x14ac:dyDescent="0.25">
      <c r="A1" s="6" t="s">
        <v>236</v>
      </c>
      <c r="B1" s="3"/>
      <c r="C1" s="3"/>
      <c r="D1" s="3"/>
      <c r="E1" s="3"/>
      <c r="F1" s="3"/>
      <c r="G1" s="12" t="s">
        <v>3</v>
      </c>
      <c r="H1" s="12"/>
      <c r="I1" s="12"/>
      <c r="J1" s="12"/>
      <c r="K1" s="433"/>
      <c r="L1" s="433"/>
      <c r="M1" s="358"/>
      <c r="N1" s="359"/>
      <c r="O1" s="360" t="s">
        <v>235</v>
      </c>
      <c r="P1" s="361"/>
      <c r="Q1" s="362"/>
      <c r="R1" s="362"/>
      <c r="S1" s="362"/>
      <c r="T1" s="363"/>
    </row>
    <row r="2" spans="1:20" ht="31.5" x14ac:dyDescent="0.25">
      <c r="A2" s="4" t="s">
        <v>2</v>
      </c>
      <c r="B2" s="4" t="s">
        <v>0</v>
      </c>
      <c r="C2" s="4" t="s">
        <v>1</v>
      </c>
      <c r="D2" s="4" t="s">
        <v>138</v>
      </c>
      <c r="E2" s="4" t="s">
        <v>135</v>
      </c>
      <c r="F2" s="5"/>
      <c r="G2" s="13" t="s">
        <v>4</v>
      </c>
      <c r="H2" s="13" t="s">
        <v>5</v>
      </c>
      <c r="I2" s="13" t="s">
        <v>6</v>
      </c>
      <c r="J2" s="13" t="s">
        <v>128</v>
      </c>
      <c r="K2" s="558" t="s">
        <v>225</v>
      </c>
      <c r="L2" s="558" t="s">
        <v>243</v>
      </c>
      <c r="M2" s="557" t="s">
        <v>97</v>
      </c>
      <c r="N2" s="221" t="s">
        <v>98</v>
      </c>
      <c r="O2" s="364" t="s">
        <v>101</v>
      </c>
      <c r="P2" s="364" t="s">
        <v>135</v>
      </c>
      <c r="Q2" s="365" t="s">
        <v>143</v>
      </c>
      <c r="R2" s="365" t="s">
        <v>144</v>
      </c>
      <c r="S2" s="365" t="s">
        <v>145</v>
      </c>
      <c r="T2" s="366" t="s">
        <v>146</v>
      </c>
    </row>
    <row r="3" spans="1:20" ht="15.75" x14ac:dyDescent="0.25">
      <c r="A3" s="201"/>
      <c r="B3" s="201"/>
      <c r="C3" s="201"/>
      <c r="D3" s="201"/>
      <c r="E3" s="201"/>
      <c r="F3" s="201"/>
      <c r="G3" s="14"/>
      <c r="H3" s="14"/>
      <c r="I3" s="14"/>
      <c r="J3" s="15"/>
      <c r="K3" s="15"/>
      <c r="L3" s="15"/>
      <c r="M3" s="52"/>
      <c r="N3" s="53"/>
      <c r="O3" s="202"/>
      <c r="P3" s="203"/>
      <c r="Q3" s="204"/>
      <c r="R3" s="205"/>
      <c r="S3" s="205"/>
      <c r="T3" s="202"/>
    </row>
    <row r="4" spans="1:20" ht="21" x14ac:dyDescent="0.35">
      <c r="A4" s="208" t="s">
        <v>165</v>
      </c>
      <c r="B4" s="207"/>
      <c r="C4" s="207"/>
      <c r="D4" s="207"/>
      <c r="E4" s="207"/>
      <c r="F4" s="207"/>
      <c r="G4" s="15"/>
      <c r="H4" s="15"/>
      <c r="I4" s="15"/>
      <c r="J4" s="15"/>
      <c r="K4" s="15"/>
      <c r="L4" s="15" t="s">
        <v>248</v>
      </c>
      <c r="M4" s="52"/>
      <c r="N4" s="53"/>
      <c r="O4" s="202"/>
      <c r="P4" s="203"/>
      <c r="Q4" s="204"/>
      <c r="R4" s="204"/>
      <c r="S4" s="205"/>
      <c r="T4" s="202"/>
    </row>
    <row r="5" spans="1:20" ht="15.75" x14ac:dyDescent="0.25">
      <c r="A5" s="206"/>
      <c r="B5" s="206"/>
      <c r="C5" s="206"/>
      <c r="D5" s="206"/>
      <c r="E5" s="206"/>
      <c r="F5" s="206"/>
      <c r="G5" s="15"/>
      <c r="H5" s="15"/>
      <c r="I5" s="15"/>
      <c r="J5" s="15"/>
      <c r="K5" s="15"/>
      <c r="L5" s="15"/>
      <c r="M5" s="52"/>
      <c r="N5" s="53"/>
      <c r="O5" s="202"/>
      <c r="P5" s="203"/>
      <c r="Q5" s="204"/>
      <c r="R5" s="204"/>
      <c r="S5" s="205"/>
      <c r="T5" s="202"/>
    </row>
    <row r="6" spans="1:20" x14ac:dyDescent="0.25">
      <c r="A6" s="825" t="s">
        <v>28</v>
      </c>
      <c r="B6" s="827" t="s">
        <v>92</v>
      </c>
      <c r="C6" s="9" t="s">
        <v>29</v>
      </c>
      <c r="D6" s="33">
        <v>340</v>
      </c>
      <c r="E6" s="33">
        <v>20</v>
      </c>
      <c r="F6" s="33" t="s">
        <v>32</v>
      </c>
      <c r="G6" s="428">
        <v>36</v>
      </c>
      <c r="H6" s="429">
        <v>33</v>
      </c>
      <c r="I6" s="429">
        <v>26</v>
      </c>
      <c r="J6" s="430">
        <v>22</v>
      </c>
      <c r="K6" s="452">
        <v>13</v>
      </c>
      <c r="L6" s="452">
        <v>23</v>
      </c>
      <c r="M6" s="322"/>
      <c r="N6" s="124" t="s">
        <v>99</v>
      </c>
      <c r="O6" s="523">
        <v>20</v>
      </c>
      <c r="P6" s="524">
        <v>1</v>
      </c>
      <c r="Q6" s="169"/>
      <c r="R6" s="124" t="s">
        <v>99</v>
      </c>
      <c r="S6" s="131"/>
      <c r="T6" s="132"/>
    </row>
    <row r="7" spans="1:20" x14ac:dyDescent="0.25">
      <c r="A7" s="826"/>
      <c r="B7" s="828"/>
      <c r="C7" s="9" t="s">
        <v>30</v>
      </c>
      <c r="D7" s="33">
        <v>744</v>
      </c>
      <c r="E7" s="33">
        <v>20</v>
      </c>
      <c r="F7" s="33" t="s">
        <v>33</v>
      </c>
      <c r="G7" s="329">
        <v>26</v>
      </c>
      <c r="H7" s="152">
        <v>36</v>
      </c>
      <c r="I7" s="152">
        <v>33</v>
      </c>
      <c r="J7" s="330">
        <v>27</v>
      </c>
      <c r="K7" s="413">
        <v>24</v>
      </c>
      <c r="L7" s="413">
        <v>30</v>
      </c>
      <c r="M7" s="322"/>
      <c r="N7" s="124" t="s">
        <v>99</v>
      </c>
      <c r="O7" s="139">
        <v>40</v>
      </c>
      <c r="P7" s="156">
        <v>2</v>
      </c>
      <c r="Q7" s="169"/>
      <c r="R7" s="124" t="s">
        <v>99</v>
      </c>
      <c r="S7" s="131"/>
      <c r="T7" s="132"/>
    </row>
    <row r="8" spans="1:20" x14ac:dyDescent="0.25">
      <c r="A8" s="826"/>
      <c r="B8" s="828"/>
      <c r="C8" s="9" t="s">
        <v>31</v>
      </c>
      <c r="D8" s="33">
        <v>717.73199999999997</v>
      </c>
      <c r="E8" s="33">
        <v>20</v>
      </c>
      <c r="F8" s="33" t="s">
        <v>34</v>
      </c>
      <c r="G8" s="331">
        <v>32</v>
      </c>
      <c r="H8" s="332">
        <v>38</v>
      </c>
      <c r="I8" s="332">
        <v>22</v>
      </c>
      <c r="J8" s="333">
        <v>24</v>
      </c>
      <c r="K8" s="453">
        <v>13</v>
      </c>
      <c r="L8" s="453">
        <v>20</v>
      </c>
      <c r="M8" s="322"/>
      <c r="N8" s="124" t="s">
        <v>99</v>
      </c>
      <c r="O8" s="139">
        <v>20</v>
      </c>
      <c r="P8" s="156">
        <v>1</v>
      </c>
      <c r="Q8" s="169"/>
      <c r="R8" s="124" t="s">
        <v>99</v>
      </c>
      <c r="S8" s="131"/>
      <c r="T8" s="132"/>
    </row>
    <row r="9" spans="1:20" ht="15.75" x14ac:dyDescent="0.25">
      <c r="A9" s="35"/>
      <c r="B9" s="38"/>
      <c r="C9" s="36"/>
      <c r="D9" s="36"/>
      <c r="E9" s="36"/>
      <c r="F9" s="41" t="s">
        <v>96</v>
      </c>
      <c r="G9" s="46">
        <f t="shared" ref="G9:L9" si="0">SUM(G6:G8)</f>
        <v>94</v>
      </c>
      <c r="H9" s="47">
        <f t="shared" si="0"/>
        <v>107</v>
      </c>
      <c r="I9" s="47">
        <f t="shared" si="0"/>
        <v>81</v>
      </c>
      <c r="J9" s="42">
        <f t="shared" si="0"/>
        <v>73</v>
      </c>
      <c r="K9" s="408">
        <f t="shared" si="0"/>
        <v>50</v>
      </c>
      <c r="L9" s="408">
        <f t="shared" si="0"/>
        <v>73</v>
      </c>
      <c r="M9" s="54"/>
      <c r="N9" s="55"/>
      <c r="O9" s="73">
        <f>SUM(O6:O8)</f>
        <v>80</v>
      </c>
      <c r="P9" s="168"/>
      <c r="Q9" s="168"/>
      <c r="R9" s="73"/>
      <c r="S9" s="94"/>
      <c r="T9" s="95"/>
    </row>
    <row r="10" spans="1:20" ht="15.75" x14ac:dyDescent="0.25">
      <c r="A10" s="37"/>
      <c r="B10" s="39"/>
      <c r="C10" s="37"/>
      <c r="D10" s="37"/>
      <c r="E10" s="37"/>
      <c r="F10" s="37"/>
      <c r="G10" s="223"/>
      <c r="H10" s="223"/>
      <c r="I10" s="223"/>
      <c r="J10" s="223"/>
      <c r="K10" s="223"/>
      <c r="L10" s="223"/>
      <c r="M10" s="52"/>
      <c r="N10" s="53"/>
      <c r="O10" s="84"/>
      <c r="P10" s="157"/>
      <c r="Q10" s="168"/>
      <c r="R10" s="25"/>
      <c r="S10" s="131"/>
      <c r="T10" s="132"/>
    </row>
    <row r="11" spans="1:20" x14ac:dyDescent="0.25">
      <c r="A11" s="825" t="s">
        <v>28</v>
      </c>
      <c r="B11" s="829" t="s">
        <v>35</v>
      </c>
      <c r="C11" s="9" t="s">
        <v>36</v>
      </c>
      <c r="D11" s="33">
        <v>702</v>
      </c>
      <c r="E11" s="33">
        <v>20</v>
      </c>
      <c r="F11" s="33" t="s">
        <v>37</v>
      </c>
      <c r="G11" s="266">
        <v>50</v>
      </c>
      <c r="H11" s="429">
        <v>35</v>
      </c>
      <c r="I11" s="429">
        <v>25</v>
      </c>
      <c r="J11" s="430">
        <v>27</v>
      </c>
      <c r="K11" s="452">
        <v>18</v>
      </c>
      <c r="L11" s="452">
        <v>26</v>
      </c>
      <c r="M11" s="125" t="s">
        <v>99</v>
      </c>
      <c r="N11" s="135"/>
      <c r="O11" s="139">
        <v>30</v>
      </c>
      <c r="P11" s="156">
        <v>2</v>
      </c>
      <c r="Q11" s="123" t="s">
        <v>99</v>
      </c>
      <c r="R11" s="131"/>
      <c r="S11" s="131"/>
      <c r="T11" s="132"/>
    </row>
    <row r="12" spans="1:20" x14ac:dyDescent="0.25">
      <c r="A12" s="826"/>
      <c r="B12" s="828"/>
      <c r="C12" s="395" t="s">
        <v>153</v>
      </c>
      <c r="D12" s="173">
        <v>702</v>
      </c>
      <c r="E12" s="173">
        <v>15</v>
      </c>
      <c r="F12" s="173" t="s">
        <v>213</v>
      </c>
      <c r="G12" s="500">
        <v>49</v>
      </c>
      <c r="H12" s="431">
        <v>26</v>
      </c>
      <c r="I12" s="431">
        <v>22</v>
      </c>
      <c r="J12" s="432">
        <v>20</v>
      </c>
      <c r="K12" s="454">
        <v>15</v>
      </c>
      <c r="L12" s="454">
        <v>17</v>
      </c>
      <c r="M12" s="125" t="s">
        <v>99</v>
      </c>
      <c r="N12" s="135"/>
      <c r="O12" s="523">
        <v>15</v>
      </c>
      <c r="P12" s="524">
        <v>1</v>
      </c>
      <c r="Q12" s="123" t="s">
        <v>99</v>
      </c>
      <c r="R12" s="131"/>
      <c r="S12" s="131"/>
      <c r="T12" s="132"/>
    </row>
    <row r="13" spans="1:20" ht="15" customHeight="1" x14ac:dyDescent="0.25">
      <c r="A13" s="826"/>
      <c r="B13" s="828"/>
      <c r="C13" s="395" t="s">
        <v>205</v>
      </c>
      <c r="D13" s="173">
        <v>702.71699999999998</v>
      </c>
      <c r="E13" s="173">
        <v>20</v>
      </c>
      <c r="F13" s="172" t="s">
        <v>202</v>
      </c>
      <c r="G13" s="269">
        <v>49</v>
      </c>
      <c r="H13" s="332">
        <v>32</v>
      </c>
      <c r="I13" s="332">
        <v>38</v>
      </c>
      <c r="J13" s="333">
        <v>20</v>
      </c>
      <c r="K13" s="455">
        <v>20</v>
      </c>
      <c r="L13" s="455">
        <v>23</v>
      </c>
      <c r="M13" s="125" t="s">
        <v>99</v>
      </c>
      <c r="N13" s="135"/>
      <c r="O13" s="139">
        <v>40</v>
      </c>
      <c r="P13" s="156">
        <v>3</v>
      </c>
      <c r="Q13" s="123" t="s">
        <v>99</v>
      </c>
      <c r="R13" s="131"/>
      <c r="S13" s="131"/>
      <c r="T13" s="132"/>
    </row>
    <row r="14" spans="1:20" ht="15.75" x14ac:dyDescent="0.25">
      <c r="A14" s="35"/>
      <c r="B14" s="38"/>
      <c r="C14" s="36"/>
      <c r="D14" s="36"/>
      <c r="E14" s="36"/>
      <c r="F14" s="41" t="s">
        <v>96</v>
      </c>
      <c r="G14" s="218">
        <f t="shared" ref="G14:L14" si="1">SUM(G11:G13)</f>
        <v>148</v>
      </c>
      <c r="H14" s="219">
        <f t="shared" si="1"/>
        <v>93</v>
      </c>
      <c r="I14" s="219">
        <f t="shared" si="1"/>
        <v>85</v>
      </c>
      <c r="J14" s="220">
        <f t="shared" si="1"/>
        <v>67</v>
      </c>
      <c r="K14" s="409">
        <f t="shared" si="1"/>
        <v>53</v>
      </c>
      <c r="L14" s="409">
        <f t="shared" si="1"/>
        <v>66</v>
      </c>
      <c r="M14" s="54"/>
      <c r="N14" s="199"/>
      <c r="O14" s="73">
        <f>SUM(O11:O13)</f>
        <v>85</v>
      </c>
      <c r="P14" s="168"/>
      <c r="Q14" s="168"/>
      <c r="R14" s="94"/>
      <c r="S14" s="94"/>
      <c r="T14" s="95"/>
    </row>
    <row r="15" spans="1:20" s="200" customFormat="1" ht="15.75" x14ac:dyDescent="0.25">
      <c r="A15" s="90"/>
      <c r="B15" s="91"/>
      <c r="C15" s="196"/>
      <c r="D15" s="196"/>
      <c r="E15" s="196"/>
      <c r="F15" s="197"/>
      <c r="G15" s="195"/>
      <c r="H15" s="195"/>
      <c r="I15" s="195"/>
      <c r="J15" s="195"/>
      <c r="K15" s="195"/>
      <c r="L15" s="195"/>
      <c r="M15" s="198"/>
      <c r="N15" s="199"/>
      <c r="O15" s="94"/>
      <c r="P15" s="158"/>
      <c r="Q15" s="158"/>
      <c r="R15" s="94"/>
      <c r="S15" s="94"/>
      <c r="T15" s="95"/>
    </row>
    <row r="16" spans="1:20" x14ac:dyDescent="0.25">
      <c r="A16" s="888" t="s">
        <v>28</v>
      </c>
      <c r="B16" s="890" t="s">
        <v>23</v>
      </c>
      <c r="C16" s="395" t="s">
        <v>155</v>
      </c>
      <c r="D16" s="173">
        <v>712</v>
      </c>
      <c r="E16" s="173">
        <v>16</v>
      </c>
      <c r="F16" s="173" t="s">
        <v>214</v>
      </c>
      <c r="G16" s="17"/>
      <c r="H16" s="449">
        <v>12</v>
      </c>
      <c r="I16" s="291">
        <v>1</v>
      </c>
      <c r="J16" s="293">
        <v>2</v>
      </c>
      <c r="K16" s="417">
        <v>8</v>
      </c>
      <c r="L16" s="417">
        <v>5</v>
      </c>
      <c r="M16" s="125" t="s">
        <v>99</v>
      </c>
      <c r="N16" s="135"/>
      <c r="O16" s="311">
        <v>16</v>
      </c>
      <c r="P16" s="156">
        <v>2</v>
      </c>
      <c r="Q16" s="123" t="s">
        <v>99</v>
      </c>
      <c r="R16" s="131"/>
      <c r="S16" s="131"/>
      <c r="T16" s="132"/>
    </row>
    <row r="17" spans="1:20" x14ac:dyDescent="0.25">
      <c r="A17" s="889"/>
      <c r="B17" s="891"/>
      <c r="C17" s="395" t="s">
        <v>157</v>
      </c>
      <c r="D17" s="173">
        <v>710</v>
      </c>
      <c r="E17" s="173">
        <v>20</v>
      </c>
      <c r="F17" s="173" t="s">
        <v>215</v>
      </c>
      <c r="G17" s="17"/>
      <c r="H17" s="450">
        <v>12</v>
      </c>
      <c r="I17" s="292">
        <v>2</v>
      </c>
      <c r="J17" s="419">
        <v>3</v>
      </c>
      <c r="K17" s="420">
        <v>2</v>
      </c>
      <c r="L17" s="420">
        <v>2</v>
      </c>
      <c r="M17" s="125" t="s">
        <v>99</v>
      </c>
      <c r="N17" s="135"/>
      <c r="O17" s="312" t="s">
        <v>201</v>
      </c>
      <c r="P17" s="156">
        <v>1</v>
      </c>
      <c r="Q17" s="123" t="s">
        <v>99</v>
      </c>
      <c r="R17" s="131"/>
      <c r="S17" s="131"/>
      <c r="T17" s="132"/>
    </row>
    <row r="18" spans="1:20" x14ac:dyDescent="0.25">
      <c r="A18" s="889"/>
      <c r="B18" s="891"/>
      <c r="C18" s="395" t="s">
        <v>158</v>
      </c>
      <c r="D18" s="173">
        <v>710</v>
      </c>
      <c r="E18" s="173">
        <v>20</v>
      </c>
      <c r="F18" s="173" t="s">
        <v>216</v>
      </c>
      <c r="G18" s="17"/>
      <c r="H18" s="451">
        <v>10</v>
      </c>
      <c r="I18" s="421">
        <v>2</v>
      </c>
      <c r="J18" s="422">
        <v>7</v>
      </c>
      <c r="K18" s="423">
        <v>1</v>
      </c>
      <c r="L18" s="423">
        <v>3</v>
      </c>
      <c r="M18" s="125" t="s">
        <v>99</v>
      </c>
      <c r="N18" s="135"/>
      <c r="O18" s="325">
        <v>7</v>
      </c>
      <c r="P18" s="156">
        <v>1</v>
      </c>
      <c r="Q18" s="123" t="s">
        <v>99</v>
      </c>
      <c r="R18" s="131"/>
      <c r="S18" s="131"/>
      <c r="T18" s="132"/>
    </row>
    <row r="19" spans="1:20" ht="15.75" x14ac:dyDescent="0.25">
      <c r="A19" s="35"/>
      <c r="B19" s="38"/>
      <c r="C19" s="36"/>
      <c r="D19" s="36"/>
      <c r="E19" s="36"/>
      <c r="F19" s="41" t="s">
        <v>96</v>
      </c>
      <c r="G19" s="22"/>
      <c r="H19" s="46">
        <f>SUM(H16:H18)</f>
        <v>34</v>
      </c>
      <c r="I19" s="47">
        <f>SUM(I16:I18)</f>
        <v>5</v>
      </c>
      <c r="J19" s="42">
        <f>SUM(J16:J18)</f>
        <v>12</v>
      </c>
      <c r="K19" s="42">
        <f>SUM(K16:K18)</f>
        <v>11</v>
      </c>
      <c r="L19" s="42">
        <f>SUM(L16:L18)</f>
        <v>10</v>
      </c>
      <c r="M19" s="54"/>
      <c r="N19" s="55"/>
      <c r="O19" s="73">
        <f>SUM(O16:O18)</f>
        <v>23</v>
      </c>
      <c r="P19" s="168"/>
      <c r="Q19" s="168"/>
      <c r="R19" s="73"/>
      <c r="S19" s="94"/>
      <c r="T19" s="95"/>
    </row>
    <row r="20" spans="1:20" s="200" customFormat="1" ht="15.75" x14ac:dyDescent="0.25">
      <c r="A20" s="90"/>
      <c r="B20" s="91"/>
      <c r="C20" s="196"/>
      <c r="D20" s="196"/>
      <c r="E20" s="196"/>
      <c r="F20" s="197"/>
      <c r="G20" s="195"/>
      <c r="H20" s="195"/>
      <c r="I20" s="195"/>
      <c r="J20" s="195"/>
      <c r="K20" s="195"/>
      <c r="L20" s="195"/>
      <c r="M20" s="198"/>
      <c r="N20" s="199"/>
      <c r="O20" s="94"/>
      <c r="P20" s="158"/>
      <c r="Q20" s="158"/>
      <c r="R20" s="94"/>
      <c r="S20" s="94"/>
      <c r="T20" s="95"/>
    </row>
    <row r="21" spans="1:20" x14ac:dyDescent="0.25">
      <c r="A21" s="862" t="s">
        <v>28</v>
      </c>
      <c r="B21" s="865" t="s">
        <v>77</v>
      </c>
      <c r="C21" s="395" t="s">
        <v>161</v>
      </c>
      <c r="D21" s="173">
        <v>756</v>
      </c>
      <c r="E21" s="173">
        <v>20</v>
      </c>
      <c r="F21" s="173" t="s">
        <v>223</v>
      </c>
      <c r="G21" s="458">
        <v>23</v>
      </c>
      <c r="H21" s="459">
        <v>20</v>
      </c>
      <c r="I21" s="272">
        <v>7</v>
      </c>
      <c r="J21" s="247">
        <v>6</v>
      </c>
      <c r="K21" s="465">
        <v>14</v>
      </c>
      <c r="L21" s="465">
        <v>18</v>
      </c>
      <c r="M21" s="125" t="s">
        <v>99</v>
      </c>
      <c r="N21" s="135"/>
      <c r="O21" s="139">
        <v>12</v>
      </c>
      <c r="P21" s="156">
        <v>3</v>
      </c>
      <c r="Q21" s="167" t="s">
        <v>99</v>
      </c>
      <c r="R21" s="131"/>
      <c r="S21" s="131"/>
      <c r="T21" s="132"/>
    </row>
    <row r="22" spans="1:20" x14ac:dyDescent="0.25">
      <c r="A22" s="863"/>
      <c r="B22" s="866"/>
      <c r="C22" s="395" t="s">
        <v>162</v>
      </c>
      <c r="D22" s="173">
        <v>756</v>
      </c>
      <c r="E22" s="173">
        <v>20</v>
      </c>
      <c r="F22" s="173" t="s">
        <v>222</v>
      </c>
      <c r="G22" s="460">
        <v>26</v>
      </c>
      <c r="H22" s="461">
        <v>31</v>
      </c>
      <c r="I22" s="239">
        <v>14</v>
      </c>
      <c r="J22" s="248">
        <v>9</v>
      </c>
      <c r="K22" s="448">
        <v>7</v>
      </c>
      <c r="L22" s="448">
        <v>9</v>
      </c>
      <c r="M22" s="125" t="s">
        <v>99</v>
      </c>
      <c r="N22" s="124" t="s">
        <v>99</v>
      </c>
      <c r="O22" s="139">
        <v>12</v>
      </c>
      <c r="P22" s="156">
        <v>3</v>
      </c>
      <c r="Q22" s="167" t="s">
        <v>99</v>
      </c>
      <c r="R22" s="127" t="s">
        <v>99</v>
      </c>
      <c r="S22" s="131"/>
      <c r="T22" s="132"/>
    </row>
    <row r="23" spans="1:20" x14ac:dyDescent="0.25">
      <c r="A23" s="863"/>
      <c r="B23" s="866"/>
      <c r="C23" s="395" t="s">
        <v>163</v>
      </c>
      <c r="D23" s="173">
        <v>756</v>
      </c>
      <c r="E23" s="173">
        <v>15</v>
      </c>
      <c r="F23" s="173" t="s">
        <v>221</v>
      </c>
      <c r="G23" s="240">
        <v>17</v>
      </c>
      <c r="H23" s="241">
        <v>13</v>
      </c>
      <c r="I23" s="250">
        <v>9</v>
      </c>
      <c r="J23" s="242">
        <v>11</v>
      </c>
      <c r="K23" s="510">
        <v>9</v>
      </c>
      <c r="L23" s="569" t="s">
        <v>244</v>
      </c>
      <c r="M23" s="125" t="s">
        <v>99</v>
      </c>
      <c r="N23" s="177" t="s">
        <v>99</v>
      </c>
      <c r="O23" s="139">
        <v>12</v>
      </c>
      <c r="P23" s="156">
        <v>4</v>
      </c>
      <c r="Q23" s="169"/>
      <c r="R23" s="131"/>
      <c r="S23" s="127" t="s">
        <v>99</v>
      </c>
      <c r="T23" s="123" t="s">
        <v>99</v>
      </c>
    </row>
    <row r="24" spans="1:20" x14ac:dyDescent="0.25">
      <c r="A24" s="864"/>
      <c r="B24" s="867"/>
      <c r="C24" s="395" t="s">
        <v>164</v>
      </c>
      <c r="D24" s="173">
        <v>756</v>
      </c>
      <c r="E24" s="173">
        <v>20</v>
      </c>
      <c r="F24" s="173" t="s">
        <v>220</v>
      </c>
      <c r="G24" s="275">
        <v>4</v>
      </c>
      <c r="H24" s="276">
        <v>6</v>
      </c>
      <c r="I24" s="277">
        <v>9</v>
      </c>
      <c r="J24" s="278">
        <v>5</v>
      </c>
      <c r="K24" s="511">
        <v>6</v>
      </c>
      <c r="L24" s="569" t="s">
        <v>244</v>
      </c>
      <c r="M24" s="322"/>
      <c r="N24" s="124" t="s">
        <v>99</v>
      </c>
      <c r="O24" s="139">
        <v>8</v>
      </c>
      <c r="P24" s="160">
        <v>2</v>
      </c>
      <c r="Q24" s="169"/>
      <c r="R24" s="131"/>
      <c r="S24" s="131"/>
      <c r="T24" s="123" t="s">
        <v>99</v>
      </c>
    </row>
    <row r="25" spans="1:20" x14ac:dyDescent="0.25">
      <c r="A25" s="396"/>
      <c r="B25" s="397"/>
      <c r="C25" s="396"/>
      <c r="D25" s="396"/>
      <c r="E25" s="396"/>
      <c r="F25" s="398" t="s">
        <v>96</v>
      </c>
      <c r="G25" s="218">
        <f t="shared" ref="G25:L25" si="2">SUM(G21:G24)</f>
        <v>70</v>
      </c>
      <c r="H25" s="219">
        <f t="shared" si="2"/>
        <v>70</v>
      </c>
      <c r="I25" s="219">
        <f t="shared" si="2"/>
        <v>39</v>
      </c>
      <c r="J25" s="220">
        <f t="shared" si="2"/>
        <v>31</v>
      </c>
      <c r="K25" s="220">
        <f t="shared" si="2"/>
        <v>36</v>
      </c>
      <c r="L25" s="220">
        <f t="shared" si="2"/>
        <v>27</v>
      </c>
      <c r="M25" s="55"/>
      <c r="N25" s="55"/>
      <c r="O25" s="73">
        <f>SUM(O21:O24)</f>
        <v>44</v>
      </c>
      <c r="P25" s="168"/>
      <c r="Q25" s="168"/>
      <c r="R25" s="73"/>
      <c r="S25" s="73"/>
      <c r="T25" s="66"/>
    </row>
    <row r="26" spans="1:20" ht="15.75" x14ac:dyDescent="0.25">
      <c r="A26" s="171"/>
      <c r="B26" s="399"/>
      <c r="C26" s="400"/>
      <c r="D26" s="400"/>
      <c r="E26" s="400"/>
      <c r="F26" s="400"/>
      <c r="G26" s="14"/>
      <c r="H26" s="15"/>
      <c r="I26" s="15"/>
      <c r="J26" s="15"/>
      <c r="K26" s="15"/>
      <c r="L26" s="15"/>
      <c r="M26" s="52"/>
      <c r="N26" s="53"/>
      <c r="O26" s="84"/>
      <c r="P26" s="157"/>
      <c r="Q26" s="168"/>
      <c r="R26" s="25"/>
      <c r="S26" s="131"/>
      <c r="T26" s="132"/>
    </row>
    <row r="27" spans="1:20" x14ac:dyDescent="0.25">
      <c r="A27" s="858" t="s">
        <v>28</v>
      </c>
      <c r="B27" s="860" t="s">
        <v>84</v>
      </c>
      <c r="C27" s="395" t="s">
        <v>182</v>
      </c>
      <c r="D27" s="395">
        <v>710.72900000000004</v>
      </c>
      <c r="E27" s="395">
        <v>20</v>
      </c>
      <c r="F27" s="395" t="s">
        <v>219</v>
      </c>
      <c r="G27" s="17"/>
      <c r="H27" s="243">
        <v>11</v>
      </c>
      <c r="I27" s="244">
        <v>12</v>
      </c>
      <c r="J27" s="466">
        <v>15</v>
      </c>
      <c r="K27" s="512">
        <v>16</v>
      </c>
      <c r="L27" s="570" t="s">
        <v>244</v>
      </c>
      <c r="M27" s="125" t="s">
        <v>99</v>
      </c>
      <c r="N27" s="135"/>
      <c r="O27" s="139">
        <v>8</v>
      </c>
      <c r="P27" s="156">
        <v>2</v>
      </c>
      <c r="Q27" s="169"/>
      <c r="R27" s="131"/>
      <c r="S27" s="125" t="s">
        <v>99</v>
      </c>
      <c r="T27" s="132"/>
    </row>
    <row r="28" spans="1:20" x14ac:dyDescent="0.25">
      <c r="A28" s="859"/>
      <c r="B28" s="861"/>
      <c r="C28" s="395" t="s">
        <v>183</v>
      </c>
      <c r="D28" s="395">
        <v>340.74400000000003</v>
      </c>
      <c r="E28" s="395">
        <v>20</v>
      </c>
      <c r="F28" s="395" t="s">
        <v>224</v>
      </c>
      <c r="G28" s="386"/>
      <c r="H28" s="391">
        <v>11</v>
      </c>
      <c r="I28" s="256">
        <v>20</v>
      </c>
      <c r="J28" s="467">
        <v>6</v>
      </c>
      <c r="K28" s="510">
        <v>11</v>
      </c>
      <c r="L28" s="569" t="s">
        <v>244</v>
      </c>
      <c r="M28" s="387"/>
      <c r="N28" s="388" t="s">
        <v>99</v>
      </c>
      <c r="O28" s="139">
        <v>8</v>
      </c>
      <c r="P28" s="156">
        <v>2</v>
      </c>
      <c r="Q28" s="169"/>
      <c r="R28" s="131"/>
      <c r="S28" s="322"/>
      <c r="T28" s="123" t="s">
        <v>99</v>
      </c>
    </row>
    <row r="29" spans="1:20" x14ac:dyDescent="0.25">
      <c r="A29" s="372"/>
      <c r="B29" s="384"/>
      <c r="C29" s="395" t="s">
        <v>41</v>
      </c>
      <c r="D29" s="173">
        <v>709</v>
      </c>
      <c r="E29" s="173">
        <v>20</v>
      </c>
      <c r="F29" s="173" t="s">
        <v>140</v>
      </c>
      <c r="G29" s="131"/>
      <c r="H29" s="389"/>
      <c r="I29" s="390"/>
      <c r="J29" s="405"/>
      <c r="K29" s="482">
        <v>3</v>
      </c>
      <c r="L29" s="482">
        <v>0</v>
      </c>
      <c r="M29" s="322"/>
      <c r="N29" s="321"/>
      <c r="O29" s="141"/>
      <c r="P29" s="159"/>
      <c r="Q29" s="169"/>
      <c r="R29" s="123" t="s">
        <v>99</v>
      </c>
      <c r="S29" s="131"/>
      <c r="T29" s="132"/>
    </row>
    <row r="30" spans="1:20" x14ac:dyDescent="0.25">
      <c r="A30" s="372"/>
      <c r="B30" s="384"/>
      <c r="C30" s="395" t="s">
        <v>42</v>
      </c>
      <c r="D30" s="173">
        <v>709</v>
      </c>
      <c r="E30" s="173">
        <v>16</v>
      </c>
      <c r="F30" s="173" t="s">
        <v>141</v>
      </c>
      <c r="G30" s="131"/>
      <c r="H30" s="389"/>
      <c r="I30" s="390"/>
      <c r="J30" s="405"/>
      <c r="K30" s="482">
        <v>0</v>
      </c>
      <c r="L30" s="482">
        <v>2</v>
      </c>
      <c r="M30" s="322"/>
      <c r="N30" s="321"/>
      <c r="O30" s="141"/>
      <c r="P30" s="159"/>
      <c r="Q30" s="169"/>
      <c r="R30" s="123"/>
      <c r="S30" s="131"/>
      <c r="T30" s="132"/>
    </row>
    <row r="31" spans="1:20" x14ac:dyDescent="0.25">
      <c r="A31" s="372"/>
      <c r="B31" s="384"/>
      <c r="C31" s="395" t="s">
        <v>207</v>
      </c>
      <c r="D31" s="173">
        <v>709</v>
      </c>
      <c r="E31" s="173">
        <v>16</v>
      </c>
      <c r="F31" s="172" t="s">
        <v>208</v>
      </c>
      <c r="G31" s="152"/>
      <c r="H31" s="152"/>
      <c r="I31" s="141"/>
      <c r="J31" s="404"/>
      <c r="K31" s="482">
        <v>2</v>
      </c>
      <c r="L31" s="482">
        <v>1</v>
      </c>
      <c r="M31" s="322"/>
      <c r="N31" s="321"/>
      <c r="O31" s="139">
        <v>16</v>
      </c>
      <c r="P31" s="156">
        <v>1</v>
      </c>
      <c r="Q31" s="169"/>
      <c r="R31" s="123" t="s">
        <v>99</v>
      </c>
      <c r="S31" s="131"/>
      <c r="T31" s="132"/>
    </row>
    <row r="32" spans="1:20" x14ac:dyDescent="0.25">
      <c r="A32" s="372"/>
      <c r="B32" s="384"/>
      <c r="C32" s="395" t="s">
        <v>47</v>
      </c>
      <c r="D32" s="173">
        <v>709</v>
      </c>
      <c r="E32" s="173">
        <v>20</v>
      </c>
      <c r="F32" s="173" t="s">
        <v>228</v>
      </c>
      <c r="G32" s="152"/>
      <c r="H32" s="332"/>
      <c r="I32" s="571"/>
      <c r="J32" s="403"/>
      <c r="K32" s="572">
        <v>2</v>
      </c>
      <c r="L32" s="572">
        <v>0</v>
      </c>
      <c r="M32" s="322"/>
      <c r="N32" s="321"/>
      <c r="O32" s="139"/>
      <c r="P32" s="156"/>
      <c r="Q32" s="169"/>
      <c r="R32" s="123"/>
      <c r="S32" s="131"/>
      <c r="T32" s="132"/>
    </row>
    <row r="33" spans="1:20" x14ac:dyDescent="0.25">
      <c r="A33" s="90"/>
      <c r="B33" s="392"/>
      <c r="C33" s="395" t="s">
        <v>209</v>
      </c>
      <c r="D33" s="173">
        <v>709</v>
      </c>
      <c r="E33" s="173">
        <v>9</v>
      </c>
      <c r="F33" s="375" t="s">
        <v>210</v>
      </c>
      <c r="G33" s="152"/>
      <c r="H33" s="332"/>
      <c r="I33" s="332"/>
      <c r="J33" s="403"/>
      <c r="K33" s="483">
        <v>0</v>
      </c>
      <c r="L33" s="483">
        <v>0</v>
      </c>
      <c r="M33" s="322"/>
      <c r="N33" s="321"/>
      <c r="O33" s="139">
        <v>14</v>
      </c>
      <c r="P33" s="156">
        <v>1.5</v>
      </c>
      <c r="Q33" s="169"/>
      <c r="R33" s="123" t="s">
        <v>99</v>
      </c>
      <c r="S33" s="131"/>
      <c r="T33" s="132"/>
    </row>
    <row r="34" spans="1:20" x14ac:dyDescent="0.25">
      <c r="A34" s="35"/>
      <c r="B34" s="35"/>
      <c r="C34" s="36"/>
      <c r="D34" s="36"/>
      <c r="E34" s="36"/>
      <c r="F34" s="41" t="s">
        <v>96</v>
      </c>
      <c r="G34" s="168"/>
      <c r="H34" s="218">
        <f>SUM(H27:H28)</f>
        <v>22</v>
      </c>
      <c r="I34" s="219">
        <f>SUM(I27:I28)</f>
        <v>32</v>
      </c>
      <c r="J34" s="220">
        <f>SUM(J27:J28)</f>
        <v>21</v>
      </c>
      <c r="K34" s="220">
        <f>SUM(K27:K33)</f>
        <v>34</v>
      </c>
      <c r="L34" s="220">
        <f>SUM(L27:L33)</f>
        <v>3</v>
      </c>
      <c r="M34" s="55"/>
      <c r="N34" s="55"/>
      <c r="O34" s="73">
        <f>SUM(O27:O28)</f>
        <v>16</v>
      </c>
      <c r="P34" s="168"/>
      <c r="Q34" s="168"/>
      <c r="R34" s="73"/>
      <c r="S34" s="73"/>
      <c r="T34" s="66"/>
    </row>
    <row r="35" spans="1:20" ht="21" x14ac:dyDescent="0.25">
      <c r="A35" s="209" t="s">
        <v>166</v>
      </c>
      <c r="B35" s="166"/>
      <c r="C35" s="67"/>
      <c r="D35" s="67"/>
      <c r="E35" s="67"/>
      <c r="F35" s="67"/>
      <c r="G35" s="15"/>
      <c r="H35" s="15"/>
      <c r="I35" s="15"/>
      <c r="J35" s="15"/>
      <c r="K35" s="15"/>
      <c r="L35" s="15"/>
      <c r="M35" s="52"/>
      <c r="N35" s="53"/>
      <c r="O35" s="84"/>
      <c r="P35" s="157"/>
      <c r="Q35" s="168"/>
      <c r="R35" s="25"/>
      <c r="S35" s="131"/>
      <c r="T35" s="132"/>
    </row>
    <row r="36" spans="1:20" ht="15.75" x14ac:dyDescent="0.25">
      <c r="A36" s="37"/>
      <c r="B36" s="39"/>
      <c r="C36" s="37"/>
      <c r="D36" s="37"/>
      <c r="E36" s="37"/>
      <c r="F36" s="37"/>
      <c r="G36" s="15"/>
      <c r="H36" s="15"/>
      <c r="I36" s="15"/>
      <c r="J36" s="15"/>
      <c r="K36" s="15"/>
      <c r="L36" s="15"/>
      <c r="M36" s="52"/>
      <c r="N36" s="53"/>
      <c r="O36" s="84"/>
      <c r="P36" s="157"/>
      <c r="Q36" s="168"/>
      <c r="R36" s="25"/>
      <c r="S36" s="131"/>
      <c r="T36" s="132"/>
    </row>
    <row r="37" spans="1:20" x14ac:dyDescent="0.25">
      <c r="A37" s="830" t="s">
        <v>7</v>
      </c>
      <c r="B37" s="823" t="s">
        <v>8</v>
      </c>
      <c r="C37" s="9" t="s">
        <v>9</v>
      </c>
      <c r="D37" s="33">
        <v>702</v>
      </c>
      <c r="E37" s="33">
        <v>15</v>
      </c>
      <c r="F37" s="402" t="s">
        <v>13</v>
      </c>
      <c r="G37" s="262">
        <v>45</v>
      </c>
      <c r="H37" s="426">
        <v>19</v>
      </c>
      <c r="I37" s="155">
        <v>28</v>
      </c>
      <c r="J37" s="427">
        <v>20</v>
      </c>
      <c r="K37" s="424">
        <v>8</v>
      </c>
      <c r="L37" s="424">
        <v>5</v>
      </c>
      <c r="M37" s="322"/>
      <c r="N37" s="124" t="s">
        <v>99</v>
      </c>
      <c r="O37" s="139">
        <v>30</v>
      </c>
      <c r="P37" s="156">
        <v>2</v>
      </c>
      <c r="Q37" s="169"/>
      <c r="R37" s="123" t="s">
        <v>99</v>
      </c>
      <c r="S37" s="131"/>
      <c r="T37" s="132"/>
    </row>
    <row r="38" spans="1:20" x14ac:dyDescent="0.25">
      <c r="A38" s="831"/>
      <c r="B38" s="824"/>
      <c r="C38" s="9" t="s">
        <v>10</v>
      </c>
      <c r="D38" s="33">
        <v>702</v>
      </c>
      <c r="E38" s="33">
        <v>15</v>
      </c>
      <c r="F38" s="33" t="s">
        <v>14</v>
      </c>
      <c r="G38" s="261">
        <v>47</v>
      </c>
      <c r="H38" s="131">
        <v>24</v>
      </c>
      <c r="I38" s="131">
        <v>33</v>
      </c>
      <c r="J38" s="21">
        <v>17</v>
      </c>
      <c r="K38" s="416">
        <v>8</v>
      </c>
      <c r="L38" s="416">
        <v>9</v>
      </c>
      <c r="M38" s="322"/>
      <c r="N38" s="124" t="s">
        <v>99</v>
      </c>
      <c r="O38" s="139">
        <v>30</v>
      </c>
      <c r="P38" s="156">
        <v>2</v>
      </c>
      <c r="Q38" s="169"/>
      <c r="R38" s="123" t="s">
        <v>99</v>
      </c>
      <c r="S38" s="131"/>
      <c r="T38" s="132"/>
    </row>
    <row r="39" spans="1:20" x14ac:dyDescent="0.25">
      <c r="A39" s="831"/>
      <c r="B39" s="824"/>
      <c r="C39" s="395" t="s">
        <v>154</v>
      </c>
      <c r="D39" s="173">
        <v>702</v>
      </c>
      <c r="E39" s="173">
        <v>15</v>
      </c>
      <c r="F39" s="173" t="s">
        <v>213</v>
      </c>
      <c r="G39" s="499">
        <v>50</v>
      </c>
      <c r="H39" s="462">
        <v>24</v>
      </c>
      <c r="I39" s="462">
        <v>36</v>
      </c>
      <c r="J39" s="463">
        <v>34</v>
      </c>
      <c r="K39" s="418">
        <v>17</v>
      </c>
      <c r="L39" s="418">
        <v>12</v>
      </c>
      <c r="M39" s="322"/>
      <c r="N39" s="124" t="s">
        <v>99</v>
      </c>
      <c r="O39" s="139">
        <v>30</v>
      </c>
      <c r="P39" s="524">
        <v>2</v>
      </c>
      <c r="Q39" s="169"/>
      <c r="R39" s="123" t="s">
        <v>99</v>
      </c>
      <c r="S39" s="131"/>
      <c r="T39" s="132"/>
    </row>
    <row r="40" spans="1:20" ht="15.75" x14ac:dyDescent="0.25">
      <c r="A40" s="35"/>
      <c r="B40" s="38"/>
      <c r="C40" s="36"/>
      <c r="D40" s="36"/>
      <c r="E40" s="36"/>
      <c r="F40" s="41" t="s">
        <v>96</v>
      </c>
      <c r="G40" s="218">
        <f t="shared" ref="G40:L40" si="3">SUM(G37:G39)</f>
        <v>142</v>
      </c>
      <c r="H40" s="47">
        <f t="shared" si="3"/>
        <v>67</v>
      </c>
      <c r="I40" s="47">
        <f t="shared" si="3"/>
        <v>97</v>
      </c>
      <c r="J40" s="42">
        <f t="shared" si="3"/>
        <v>71</v>
      </c>
      <c r="K40" s="42">
        <f t="shared" si="3"/>
        <v>33</v>
      </c>
      <c r="L40" s="42">
        <f t="shared" si="3"/>
        <v>26</v>
      </c>
      <c r="M40" s="54"/>
      <c r="N40" s="55"/>
      <c r="O40" s="73">
        <f>SUM(O37:O39)</f>
        <v>90</v>
      </c>
      <c r="P40" s="168"/>
      <c r="Q40" s="158"/>
      <c r="R40" s="73"/>
      <c r="S40" s="94"/>
      <c r="T40" s="95"/>
    </row>
    <row r="41" spans="1:20" ht="15.75" x14ac:dyDescent="0.25">
      <c r="A41" s="37"/>
      <c r="B41" s="39"/>
      <c r="C41" s="37"/>
      <c r="D41" s="37"/>
      <c r="E41" s="37"/>
      <c r="F41" s="37"/>
      <c r="G41" s="15"/>
      <c r="H41" s="15"/>
      <c r="I41" s="15"/>
      <c r="J41" s="15"/>
      <c r="K41" s="15"/>
      <c r="L41" s="15"/>
      <c r="M41" s="52"/>
      <c r="N41" s="53"/>
      <c r="O41" s="84"/>
      <c r="P41" s="157"/>
      <c r="Q41" s="168"/>
      <c r="R41" s="25"/>
      <c r="S41" s="131"/>
      <c r="T41" s="132"/>
    </row>
    <row r="42" spans="1:20" x14ac:dyDescent="0.25">
      <c r="A42" s="830" t="s">
        <v>7</v>
      </c>
      <c r="B42" s="823" t="s">
        <v>19</v>
      </c>
      <c r="C42" s="9" t="s">
        <v>16</v>
      </c>
      <c r="D42" s="33">
        <v>737</v>
      </c>
      <c r="E42" s="33">
        <v>20</v>
      </c>
      <c r="F42" s="33" t="s">
        <v>12</v>
      </c>
      <c r="G42" s="464">
        <v>24</v>
      </c>
      <c r="H42" s="23">
        <v>16</v>
      </c>
      <c r="I42" s="155">
        <v>20</v>
      </c>
      <c r="J42" s="427">
        <v>23</v>
      </c>
      <c r="K42" s="427">
        <v>20</v>
      </c>
      <c r="L42" s="427">
        <v>21</v>
      </c>
      <c r="M42" s="123" t="s">
        <v>99</v>
      </c>
      <c r="N42" s="135"/>
      <c r="O42" s="139">
        <v>30</v>
      </c>
      <c r="P42" s="156">
        <v>2</v>
      </c>
      <c r="Q42" s="123" t="s">
        <v>99</v>
      </c>
      <c r="R42" s="131"/>
      <c r="S42" s="131"/>
      <c r="T42" s="132"/>
    </row>
    <row r="43" spans="1:20" x14ac:dyDescent="0.25">
      <c r="A43" s="831"/>
      <c r="B43" s="824"/>
      <c r="C43" s="9" t="s">
        <v>18</v>
      </c>
      <c r="D43" s="33">
        <v>729</v>
      </c>
      <c r="E43" s="33">
        <v>20</v>
      </c>
      <c r="F43" s="33" t="s">
        <v>20</v>
      </c>
      <c r="G43" s="59">
        <v>22</v>
      </c>
      <c r="H43" s="131">
        <v>22</v>
      </c>
      <c r="I43" s="131">
        <v>30</v>
      </c>
      <c r="J43" s="153">
        <v>21</v>
      </c>
      <c r="K43" s="21">
        <v>12</v>
      </c>
      <c r="L43" s="21">
        <v>13</v>
      </c>
      <c r="M43" s="123" t="s">
        <v>99</v>
      </c>
      <c r="N43" s="135"/>
      <c r="O43" s="139">
        <v>30</v>
      </c>
      <c r="P43" s="156">
        <v>2</v>
      </c>
      <c r="Q43" s="123" t="s">
        <v>99</v>
      </c>
      <c r="R43" s="131"/>
      <c r="S43" s="131"/>
      <c r="T43" s="132"/>
    </row>
    <row r="44" spans="1:20" x14ac:dyDescent="0.25">
      <c r="A44" s="881"/>
      <c r="B44" s="824"/>
      <c r="C44" s="395" t="s">
        <v>156</v>
      </c>
      <c r="D44" s="173">
        <v>712</v>
      </c>
      <c r="E44" s="173">
        <v>16</v>
      </c>
      <c r="F44" s="173" t="s">
        <v>214</v>
      </c>
      <c r="G44" s="144">
        <v>20</v>
      </c>
      <c r="H44" s="334">
        <v>18</v>
      </c>
      <c r="I44" s="44">
        <v>13</v>
      </c>
      <c r="J44" s="45">
        <v>8</v>
      </c>
      <c r="K44" s="438">
        <v>7</v>
      </c>
      <c r="L44" s="438">
        <v>12</v>
      </c>
      <c r="M44" s="123" t="s">
        <v>99</v>
      </c>
      <c r="N44" s="135"/>
      <c r="O44" s="139">
        <v>16</v>
      </c>
      <c r="P44" s="156">
        <v>2</v>
      </c>
      <c r="Q44" s="123" t="s">
        <v>99</v>
      </c>
      <c r="R44" s="131"/>
      <c r="S44" s="131"/>
      <c r="T44" s="132"/>
    </row>
    <row r="45" spans="1:20" ht="15.75" x14ac:dyDescent="0.25">
      <c r="A45" s="35"/>
      <c r="B45" s="38"/>
      <c r="C45" s="36"/>
      <c r="D45" s="36"/>
      <c r="E45" s="36"/>
      <c r="F45" s="41" t="s">
        <v>96</v>
      </c>
      <c r="G45" s="46">
        <f t="shared" ref="G45:L45" si="4">SUM(G42:G44)</f>
        <v>66</v>
      </c>
      <c r="H45" s="47">
        <f t="shared" si="4"/>
        <v>56</v>
      </c>
      <c r="I45" s="47">
        <f t="shared" si="4"/>
        <v>63</v>
      </c>
      <c r="J45" s="42">
        <f t="shared" si="4"/>
        <v>52</v>
      </c>
      <c r="K45" s="42">
        <f t="shared" si="4"/>
        <v>39</v>
      </c>
      <c r="L45" s="42">
        <f t="shared" si="4"/>
        <v>46</v>
      </c>
      <c r="M45" s="54"/>
      <c r="N45" s="55"/>
      <c r="O45" s="73">
        <f>SUM(O42:O44)</f>
        <v>76</v>
      </c>
      <c r="P45" s="168"/>
      <c r="Q45" s="168"/>
      <c r="R45" s="73"/>
      <c r="S45" s="94"/>
      <c r="T45" s="95"/>
    </row>
    <row r="46" spans="1:20" ht="15.75" x14ac:dyDescent="0.25">
      <c r="A46" s="37"/>
      <c r="B46" s="39"/>
      <c r="C46" s="37"/>
      <c r="D46" s="37"/>
      <c r="E46" s="37"/>
      <c r="F46" s="37"/>
      <c r="G46" s="223"/>
      <c r="H46" s="223"/>
      <c r="I46" s="223"/>
      <c r="J46" s="223"/>
      <c r="K46" s="223"/>
      <c r="L46" s="223"/>
      <c r="M46" s="52"/>
      <c r="N46" s="53"/>
      <c r="O46" s="84"/>
      <c r="P46" s="157"/>
      <c r="Q46" s="168"/>
      <c r="R46" s="25"/>
      <c r="S46" s="131"/>
      <c r="T46" s="132"/>
    </row>
    <row r="47" spans="1:20" x14ac:dyDescent="0.25">
      <c r="A47" s="888" t="s">
        <v>7</v>
      </c>
      <c r="B47" s="890" t="s">
        <v>23</v>
      </c>
      <c r="C47" s="395" t="s">
        <v>156</v>
      </c>
      <c r="D47" s="173">
        <v>712</v>
      </c>
      <c r="E47" s="173">
        <v>16</v>
      </c>
      <c r="F47" s="173" t="s">
        <v>214</v>
      </c>
      <c r="G47" s="225">
        <v>20</v>
      </c>
      <c r="H47" s="252">
        <v>18</v>
      </c>
      <c r="I47" s="244">
        <v>13</v>
      </c>
      <c r="J47" s="247">
        <v>8</v>
      </c>
      <c r="K47" s="247">
        <v>7</v>
      </c>
      <c r="L47" s="247">
        <v>12</v>
      </c>
      <c r="M47" s="123" t="s">
        <v>99</v>
      </c>
      <c r="N47" s="135"/>
      <c r="O47" s="325">
        <v>16</v>
      </c>
      <c r="P47" s="156">
        <v>2</v>
      </c>
      <c r="Q47" s="123" t="s">
        <v>99</v>
      </c>
      <c r="R47" s="131"/>
      <c r="S47" s="131"/>
      <c r="T47" s="132"/>
    </row>
    <row r="48" spans="1:20" x14ac:dyDescent="0.25">
      <c r="A48" s="889"/>
      <c r="B48" s="891"/>
      <c r="C48" s="395" t="s">
        <v>159</v>
      </c>
      <c r="D48" s="173">
        <v>710</v>
      </c>
      <c r="E48" s="173">
        <v>20</v>
      </c>
      <c r="F48" s="173" t="s">
        <v>217</v>
      </c>
      <c r="G48" s="225"/>
      <c r="H48" s="251">
        <v>8</v>
      </c>
      <c r="I48" s="250">
        <v>7</v>
      </c>
      <c r="J48" s="248">
        <v>9</v>
      </c>
      <c r="K48" s="248">
        <v>0</v>
      </c>
      <c r="L48" s="248">
        <v>2</v>
      </c>
      <c r="M48" s="123" t="s">
        <v>99</v>
      </c>
      <c r="N48" s="135"/>
      <c r="O48" s="325">
        <v>10</v>
      </c>
      <c r="P48" s="156">
        <v>1</v>
      </c>
      <c r="Q48" s="123" t="s">
        <v>99</v>
      </c>
      <c r="R48" s="131"/>
      <c r="S48" s="131"/>
      <c r="T48" s="132"/>
    </row>
    <row r="49" spans="1:20" x14ac:dyDescent="0.25">
      <c r="A49" s="889"/>
      <c r="B49" s="891"/>
      <c r="C49" s="395" t="s">
        <v>160</v>
      </c>
      <c r="D49" s="173">
        <v>710</v>
      </c>
      <c r="E49" s="173">
        <v>20</v>
      </c>
      <c r="F49" s="173" t="s">
        <v>218</v>
      </c>
      <c r="G49" s="225"/>
      <c r="H49" s="253">
        <v>12</v>
      </c>
      <c r="I49" s="246">
        <v>11</v>
      </c>
      <c r="J49" s="249">
        <v>6</v>
      </c>
      <c r="K49" s="249">
        <v>3</v>
      </c>
      <c r="L49" s="249">
        <v>2</v>
      </c>
      <c r="M49" s="123" t="s">
        <v>99</v>
      </c>
      <c r="N49" s="135"/>
      <c r="O49" s="325">
        <v>7</v>
      </c>
      <c r="P49" s="156">
        <v>1</v>
      </c>
      <c r="Q49" s="123" t="s">
        <v>99</v>
      </c>
      <c r="R49" s="131"/>
      <c r="S49" s="131"/>
      <c r="T49" s="132"/>
    </row>
    <row r="50" spans="1:20" ht="15.75" x14ac:dyDescent="0.25">
      <c r="A50" s="35"/>
      <c r="B50" s="38"/>
      <c r="C50" s="36"/>
      <c r="D50" s="36"/>
      <c r="E50" s="36"/>
      <c r="F50" s="41" t="s">
        <v>96</v>
      </c>
      <c r="G50" s="168"/>
      <c r="H50" s="46">
        <f>SUM(H47:H49)</f>
        <v>38</v>
      </c>
      <c r="I50" s="47">
        <f>SUM(I47:I49)</f>
        <v>31</v>
      </c>
      <c r="J50" s="42">
        <f>SUM(J47:J49)</f>
        <v>23</v>
      </c>
      <c r="K50" s="42">
        <f>SUM(K47:K49)</f>
        <v>10</v>
      </c>
      <c r="L50" s="42">
        <f>SUM(L47:L49)</f>
        <v>16</v>
      </c>
      <c r="M50" s="54"/>
      <c r="N50" s="55"/>
      <c r="O50" s="73">
        <f>SUM(O47:O49)</f>
        <v>33</v>
      </c>
      <c r="P50" s="168"/>
      <c r="Q50" s="168"/>
      <c r="R50" s="73"/>
      <c r="S50" s="94"/>
      <c r="T50" s="95"/>
    </row>
    <row r="51" spans="1:20" ht="15.75" x14ac:dyDescent="0.25">
      <c r="A51" s="67"/>
      <c r="B51" s="166"/>
      <c r="C51" s="67"/>
      <c r="D51" s="67"/>
      <c r="E51" s="67"/>
      <c r="F51" s="67"/>
      <c r="G51" s="15"/>
      <c r="H51" s="15"/>
      <c r="I51" s="15"/>
      <c r="J51" s="15"/>
      <c r="K51" s="15"/>
      <c r="L51" s="15"/>
      <c r="M51" s="52"/>
      <c r="N51" s="53"/>
      <c r="O51" s="84"/>
      <c r="P51" s="157"/>
      <c r="Q51" s="168"/>
      <c r="R51" s="25"/>
      <c r="S51" s="131"/>
      <c r="T51" s="132"/>
    </row>
    <row r="52" spans="1:20" x14ac:dyDescent="0.25">
      <c r="A52" s="862" t="s">
        <v>7</v>
      </c>
      <c r="B52" s="865" t="s">
        <v>77</v>
      </c>
      <c r="C52" s="395" t="s">
        <v>175</v>
      </c>
      <c r="D52" s="173">
        <v>756</v>
      </c>
      <c r="E52" s="173">
        <v>20</v>
      </c>
      <c r="F52" s="173" t="s">
        <v>223</v>
      </c>
      <c r="G52" s="252">
        <v>10</v>
      </c>
      <c r="H52" s="254">
        <v>17</v>
      </c>
      <c r="I52" s="494">
        <v>26</v>
      </c>
      <c r="J52" s="495">
        <v>31</v>
      </c>
      <c r="K52" s="495">
        <v>33</v>
      </c>
      <c r="L52" s="495">
        <v>34</v>
      </c>
      <c r="M52" s="125" t="s">
        <v>99</v>
      </c>
      <c r="N52" s="135"/>
      <c r="O52" s="325">
        <v>12</v>
      </c>
      <c r="P52" s="156">
        <v>3</v>
      </c>
      <c r="Q52" s="167" t="s">
        <v>99</v>
      </c>
      <c r="R52" s="131"/>
      <c r="S52" s="131"/>
      <c r="T52" s="132"/>
    </row>
    <row r="53" spans="1:20" x14ac:dyDescent="0.25">
      <c r="A53" s="863"/>
      <c r="B53" s="866"/>
      <c r="C53" s="395" t="s">
        <v>174</v>
      </c>
      <c r="D53" s="173">
        <v>756</v>
      </c>
      <c r="E53" s="173">
        <v>20</v>
      </c>
      <c r="F53" s="173" t="s">
        <v>222</v>
      </c>
      <c r="G53" s="240">
        <v>17</v>
      </c>
      <c r="H53" s="461">
        <v>27</v>
      </c>
      <c r="I53" s="496">
        <v>21</v>
      </c>
      <c r="J53" s="245">
        <v>14</v>
      </c>
      <c r="K53" s="245">
        <v>22</v>
      </c>
      <c r="L53" s="245">
        <v>20</v>
      </c>
      <c r="M53" s="125" t="s">
        <v>99</v>
      </c>
      <c r="N53" s="124" t="s">
        <v>99</v>
      </c>
      <c r="O53" s="325">
        <v>12</v>
      </c>
      <c r="P53" s="156">
        <v>3</v>
      </c>
      <c r="Q53" s="167" t="s">
        <v>99</v>
      </c>
      <c r="R53" s="127" t="s">
        <v>99</v>
      </c>
      <c r="S53" s="131"/>
      <c r="T53" s="132"/>
    </row>
    <row r="54" spans="1:20" x14ac:dyDescent="0.25">
      <c r="A54" s="863"/>
      <c r="B54" s="866"/>
      <c r="C54" s="395" t="s">
        <v>173</v>
      </c>
      <c r="D54" s="173">
        <v>756</v>
      </c>
      <c r="E54" s="173">
        <v>15</v>
      </c>
      <c r="F54" s="173" t="s">
        <v>221</v>
      </c>
      <c r="G54" s="240">
        <v>13</v>
      </c>
      <c r="H54" s="461">
        <v>23</v>
      </c>
      <c r="I54" s="239">
        <v>18</v>
      </c>
      <c r="J54" s="497">
        <v>34</v>
      </c>
      <c r="K54" s="513">
        <v>14</v>
      </c>
      <c r="L54" s="562" t="s">
        <v>244</v>
      </c>
      <c r="M54" s="125" t="s">
        <v>99</v>
      </c>
      <c r="N54" s="177" t="s">
        <v>99</v>
      </c>
      <c r="O54" s="325">
        <v>12</v>
      </c>
      <c r="P54" s="156">
        <v>4</v>
      </c>
      <c r="Q54" s="169"/>
      <c r="R54" s="131"/>
      <c r="S54" s="127" t="s">
        <v>99</v>
      </c>
      <c r="T54" s="123" t="s">
        <v>99</v>
      </c>
    </row>
    <row r="55" spans="1:20" x14ac:dyDescent="0.25">
      <c r="A55" s="864"/>
      <c r="B55" s="867"/>
      <c r="C55" s="395" t="s">
        <v>172</v>
      </c>
      <c r="D55" s="173">
        <v>756</v>
      </c>
      <c r="E55" s="173">
        <v>20</v>
      </c>
      <c r="F55" s="173" t="s">
        <v>220</v>
      </c>
      <c r="G55" s="253">
        <v>15</v>
      </c>
      <c r="H55" s="255">
        <v>15</v>
      </c>
      <c r="I55" s="256">
        <v>12</v>
      </c>
      <c r="J55" s="257">
        <v>17</v>
      </c>
      <c r="K55" s="514">
        <v>10</v>
      </c>
      <c r="L55" s="573" t="s">
        <v>244</v>
      </c>
      <c r="M55" s="322"/>
      <c r="N55" s="124" t="s">
        <v>99</v>
      </c>
      <c r="O55" s="325">
        <v>8</v>
      </c>
      <c r="P55" s="160">
        <v>2</v>
      </c>
      <c r="Q55" s="169"/>
      <c r="R55" s="131"/>
      <c r="S55" s="131"/>
      <c r="T55" s="123" t="s">
        <v>99</v>
      </c>
    </row>
    <row r="56" spans="1:20" x14ac:dyDescent="0.25">
      <c r="A56" s="396"/>
      <c r="B56" s="397"/>
      <c r="C56" s="396"/>
      <c r="D56" s="396"/>
      <c r="E56" s="396"/>
      <c r="F56" s="398" t="s">
        <v>96</v>
      </c>
      <c r="G56" s="218">
        <f t="shared" ref="G56:L56" si="5">SUM(G52:G55)</f>
        <v>55</v>
      </c>
      <c r="H56" s="219">
        <f t="shared" si="5"/>
        <v>82</v>
      </c>
      <c r="I56" s="219">
        <f t="shared" si="5"/>
        <v>77</v>
      </c>
      <c r="J56" s="220">
        <f t="shared" si="5"/>
        <v>96</v>
      </c>
      <c r="K56" s="220">
        <f t="shared" si="5"/>
        <v>79</v>
      </c>
      <c r="L56" s="220">
        <f t="shared" si="5"/>
        <v>54</v>
      </c>
      <c r="M56" s="55"/>
      <c r="N56" s="55"/>
      <c r="O56" s="73">
        <f>SUM(O52:O55)</f>
        <v>44</v>
      </c>
      <c r="P56" s="168"/>
      <c r="Q56" s="168"/>
      <c r="R56" s="73"/>
      <c r="S56" s="73"/>
      <c r="T56" s="66"/>
    </row>
    <row r="57" spans="1:20" ht="15" customHeight="1" x14ac:dyDescent="0.25">
      <c r="A57" s="401"/>
      <c r="B57" s="399"/>
      <c r="C57" s="400"/>
      <c r="D57" s="400"/>
      <c r="E57" s="400"/>
      <c r="F57" s="400"/>
      <c r="G57" s="15"/>
      <c r="H57" s="15"/>
      <c r="I57" s="15"/>
      <c r="J57" s="15"/>
      <c r="K57" s="15"/>
      <c r="L57" s="15"/>
      <c r="M57" s="52"/>
      <c r="N57" s="53"/>
      <c r="O57" s="84"/>
      <c r="P57" s="157"/>
      <c r="Q57" s="168"/>
      <c r="R57" s="25"/>
      <c r="S57" s="131"/>
      <c r="T57" s="132"/>
    </row>
    <row r="58" spans="1:20" x14ac:dyDescent="0.25">
      <c r="A58" s="858" t="s">
        <v>7</v>
      </c>
      <c r="B58" s="860" t="s">
        <v>84</v>
      </c>
      <c r="C58" s="395" t="s">
        <v>85</v>
      </c>
      <c r="D58" s="395">
        <v>710.72900000000004</v>
      </c>
      <c r="E58" s="395">
        <v>20</v>
      </c>
      <c r="F58" s="395" t="s">
        <v>219</v>
      </c>
      <c r="G58" s="17"/>
      <c r="H58" s="498">
        <v>21</v>
      </c>
      <c r="I58" s="224">
        <v>16</v>
      </c>
      <c r="J58" s="468">
        <v>5</v>
      </c>
      <c r="K58" s="512">
        <v>7</v>
      </c>
      <c r="L58" s="574" t="s">
        <v>244</v>
      </c>
      <c r="M58" s="125" t="s">
        <v>99</v>
      </c>
      <c r="N58" s="53"/>
      <c r="O58" s="325">
        <v>8</v>
      </c>
      <c r="P58" s="156">
        <v>2</v>
      </c>
      <c r="Q58" s="169"/>
      <c r="R58" s="131"/>
      <c r="S58" s="125" t="s">
        <v>99</v>
      </c>
      <c r="T58" s="53"/>
    </row>
    <row r="59" spans="1:20" x14ac:dyDescent="0.25">
      <c r="A59" s="859"/>
      <c r="B59" s="861"/>
      <c r="C59" s="395" t="s">
        <v>86</v>
      </c>
      <c r="D59" s="395">
        <v>340.74400000000003</v>
      </c>
      <c r="E59" s="395">
        <v>20</v>
      </c>
      <c r="F59" s="395" t="s">
        <v>224</v>
      </c>
      <c r="G59" s="17"/>
      <c r="H59" s="379">
        <v>8</v>
      </c>
      <c r="I59" s="380">
        <v>16</v>
      </c>
      <c r="J59" s="469">
        <v>7</v>
      </c>
      <c r="K59" s="510">
        <v>5</v>
      </c>
      <c r="L59" s="568" t="s">
        <v>244</v>
      </c>
      <c r="M59" s="55"/>
      <c r="N59" s="124" t="s">
        <v>99</v>
      </c>
      <c r="O59" s="325">
        <v>8</v>
      </c>
      <c r="P59" s="156">
        <v>2</v>
      </c>
      <c r="Q59" s="169"/>
      <c r="R59" s="131"/>
      <c r="S59" s="55"/>
      <c r="T59" s="123" t="s">
        <v>99</v>
      </c>
    </row>
    <row r="60" spans="1:20" ht="15" customHeight="1" x14ac:dyDescent="0.25">
      <c r="A60" s="372"/>
      <c r="B60" s="384"/>
      <c r="C60" s="395" t="s">
        <v>206</v>
      </c>
      <c r="D60" s="173">
        <v>702.71699999999998</v>
      </c>
      <c r="E60" s="173">
        <v>20</v>
      </c>
      <c r="F60" s="172" t="s">
        <v>202</v>
      </c>
      <c r="G60" s="152"/>
      <c r="H60" s="382"/>
      <c r="I60" s="382"/>
      <c r="J60" s="470"/>
      <c r="K60" s="482">
        <v>2</v>
      </c>
      <c r="L60" s="482">
        <v>5</v>
      </c>
      <c r="M60" s="322"/>
      <c r="N60" s="135"/>
      <c r="O60" s="139">
        <v>40</v>
      </c>
      <c r="P60" s="156">
        <v>3</v>
      </c>
      <c r="Q60" s="123" t="s">
        <v>99</v>
      </c>
      <c r="R60" s="131"/>
      <c r="S60" s="131"/>
      <c r="T60" s="132"/>
    </row>
    <row r="61" spans="1:20" x14ac:dyDescent="0.25">
      <c r="A61" s="372"/>
      <c r="B61" s="384"/>
      <c r="C61" s="395" t="s">
        <v>41</v>
      </c>
      <c r="D61" s="173">
        <v>709</v>
      </c>
      <c r="E61" s="173">
        <v>20</v>
      </c>
      <c r="F61" s="173" t="s">
        <v>140</v>
      </c>
      <c r="G61" s="131"/>
      <c r="H61" s="141"/>
      <c r="I61" s="131"/>
      <c r="J61" s="471"/>
      <c r="K61" s="482">
        <v>2</v>
      </c>
      <c r="L61" s="482">
        <v>3</v>
      </c>
      <c r="M61" s="322"/>
      <c r="N61" s="135"/>
      <c r="O61" s="141"/>
      <c r="P61" s="159"/>
      <c r="Q61" s="169"/>
      <c r="R61" s="123" t="s">
        <v>99</v>
      </c>
      <c r="S61" s="131"/>
      <c r="T61" s="132"/>
    </row>
    <row r="62" spans="1:20" x14ac:dyDescent="0.25">
      <c r="A62" s="372"/>
      <c r="B62" s="384"/>
      <c r="C62" s="395" t="s">
        <v>42</v>
      </c>
      <c r="D62" s="173">
        <v>709</v>
      </c>
      <c r="E62" s="173">
        <v>16</v>
      </c>
      <c r="F62" s="173" t="s">
        <v>141</v>
      </c>
      <c r="G62" s="131"/>
      <c r="H62" s="141"/>
      <c r="I62" s="131"/>
      <c r="J62" s="471"/>
      <c r="K62" s="482">
        <v>2</v>
      </c>
      <c r="L62" s="482">
        <v>0</v>
      </c>
      <c r="M62" s="322"/>
      <c r="N62" s="135"/>
      <c r="O62" s="141"/>
      <c r="P62" s="159"/>
      <c r="Q62" s="169"/>
      <c r="R62" s="123"/>
      <c r="S62" s="131"/>
      <c r="T62" s="132"/>
    </row>
    <row r="63" spans="1:20" x14ac:dyDescent="0.25">
      <c r="A63" s="372"/>
      <c r="B63" s="384"/>
      <c r="C63" s="395" t="s">
        <v>207</v>
      </c>
      <c r="D63" s="173">
        <v>709</v>
      </c>
      <c r="E63" s="173">
        <v>16</v>
      </c>
      <c r="F63" s="172" t="s">
        <v>208</v>
      </c>
      <c r="G63" s="152"/>
      <c r="H63" s="152"/>
      <c r="I63" s="141"/>
      <c r="J63" s="404"/>
      <c r="K63" s="482">
        <v>1</v>
      </c>
      <c r="L63" s="482">
        <v>4</v>
      </c>
      <c r="M63" s="322"/>
      <c r="N63" s="135"/>
      <c r="O63" s="139">
        <v>16</v>
      </c>
      <c r="P63" s="156">
        <v>1</v>
      </c>
      <c r="Q63" s="169"/>
      <c r="R63" s="123" t="s">
        <v>99</v>
      </c>
      <c r="S63" s="131"/>
      <c r="T63" s="132"/>
    </row>
    <row r="64" spans="1:20" x14ac:dyDescent="0.25">
      <c r="A64" s="372"/>
      <c r="B64" s="384"/>
      <c r="C64" s="395" t="s">
        <v>47</v>
      </c>
      <c r="D64" s="173">
        <v>709</v>
      </c>
      <c r="E64" s="173">
        <v>20</v>
      </c>
      <c r="F64" s="173" t="s">
        <v>228</v>
      </c>
      <c r="G64" s="152"/>
      <c r="H64" s="152"/>
      <c r="I64" s="152"/>
      <c r="J64" s="404"/>
      <c r="K64" s="482">
        <v>3</v>
      </c>
      <c r="L64" s="482">
        <v>7</v>
      </c>
      <c r="M64" s="322"/>
      <c r="N64" s="135"/>
      <c r="O64" s="139">
        <v>16</v>
      </c>
      <c r="P64" s="156">
        <v>1</v>
      </c>
      <c r="Q64" s="169"/>
      <c r="R64" s="123" t="s">
        <v>99</v>
      </c>
      <c r="S64" s="131"/>
      <c r="T64" s="132"/>
    </row>
    <row r="65" spans="1:20" x14ac:dyDescent="0.25">
      <c r="A65" s="383"/>
      <c r="B65" s="385"/>
      <c r="C65" s="395" t="s">
        <v>209</v>
      </c>
      <c r="D65" s="173">
        <v>709</v>
      </c>
      <c r="E65" s="173">
        <v>9</v>
      </c>
      <c r="F65" s="375" t="s">
        <v>210</v>
      </c>
      <c r="G65" s="152"/>
      <c r="H65" s="152"/>
      <c r="I65" s="152"/>
      <c r="J65" s="404"/>
      <c r="K65" s="483">
        <v>2</v>
      </c>
      <c r="L65" s="483">
        <v>2</v>
      </c>
      <c r="M65" s="322"/>
      <c r="N65" s="135"/>
      <c r="O65" s="139">
        <v>14</v>
      </c>
      <c r="P65" s="156">
        <v>1.5</v>
      </c>
      <c r="Q65" s="169"/>
      <c r="R65" s="123" t="s">
        <v>99</v>
      </c>
      <c r="S65" s="131"/>
      <c r="T65" s="132"/>
    </row>
    <row r="66" spans="1:20" x14ac:dyDescent="0.25">
      <c r="A66" s="35"/>
      <c r="B66" s="35"/>
      <c r="C66" s="36"/>
      <c r="D66" s="36"/>
      <c r="E66" s="36"/>
      <c r="F66" s="41" t="s">
        <v>96</v>
      </c>
      <c r="G66" s="381"/>
      <c r="H66" s="218">
        <f>SUM(H58:H59)</f>
        <v>29</v>
      </c>
      <c r="I66" s="219">
        <f>SUM(I58:I59)</f>
        <v>32</v>
      </c>
      <c r="J66" s="220">
        <f>SUM(J58:J59)</f>
        <v>12</v>
      </c>
      <c r="K66" s="220">
        <f>SUM(K58:K65)</f>
        <v>24</v>
      </c>
      <c r="L66" s="220">
        <f>SUM(L58:L65)</f>
        <v>21</v>
      </c>
      <c r="M66" s="55"/>
      <c r="N66" s="55"/>
      <c r="O66" s="73">
        <f>SUM(O58:O59)</f>
        <v>16</v>
      </c>
      <c r="P66" s="168"/>
      <c r="Q66" s="168"/>
      <c r="R66" s="73"/>
      <c r="S66" s="73"/>
      <c r="T66" s="66"/>
    </row>
    <row r="67" spans="1:20" ht="15" customHeight="1" x14ac:dyDescent="0.25">
      <c r="A67" s="209"/>
      <c r="B67" s="166"/>
      <c r="C67" s="67"/>
      <c r="D67" s="67"/>
      <c r="E67" s="67"/>
      <c r="F67" s="67"/>
      <c r="G67" s="15"/>
      <c r="H67" s="15"/>
      <c r="I67" s="15"/>
      <c r="J67" s="15"/>
      <c r="K67" s="15"/>
      <c r="L67" s="15"/>
      <c r="M67" s="52"/>
      <c r="N67" s="53"/>
      <c r="O67" s="84"/>
      <c r="P67" s="157"/>
      <c r="Q67" s="168"/>
      <c r="R67" s="25"/>
      <c r="S67" s="131"/>
      <c r="T67" s="132"/>
    </row>
    <row r="68" spans="1:20" ht="20.25" customHeight="1" x14ac:dyDescent="0.25">
      <c r="A68" s="209" t="s">
        <v>167</v>
      </c>
      <c r="B68" s="166"/>
      <c r="C68" s="67"/>
      <c r="D68" s="67"/>
      <c r="E68" s="67"/>
      <c r="F68" s="67"/>
      <c r="G68" s="15"/>
      <c r="H68" s="15"/>
      <c r="I68" s="15"/>
      <c r="J68" s="15"/>
      <c r="K68" s="15"/>
      <c r="L68" s="15"/>
      <c r="M68" s="52"/>
      <c r="N68" s="53"/>
      <c r="O68" s="84"/>
      <c r="P68" s="157"/>
      <c r="Q68" s="168"/>
      <c r="R68" s="25"/>
      <c r="S68" s="131"/>
      <c r="T68" s="132"/>
    </row>
    <row r="69" spans="1:20" ht="15.75" x14ac:dyDescent="0.25">
      <c r="A69" s="67"/>
      <c r="B69" s="166"/>
      <c r="C69" s="37"/>
      <c r="D69" s="37"/>
      <c r="E69" s="37"/>
      <c r="F69" s="37"/>
      <c r="G69" s="15"/>
      <c r="H69" s="15"/>
      <c r="I69" s="15"/>
      <c r="J69" s="15"/>
      <c r="K69" s="15"/>
      <c r="L69" s="15"/>
      <c r="M69" s="52"/>
      <c r="N69" s="53"/>
      <c r="O69" s="84"/>
      <c r="P69" s="157"/>
      <c r="Q69" s="168"/>
      <c r="R69" s="25"/>
      <c r="S69" s="131"/>
      <c r="T69" s="132"/>
    </row>
    <row r="70" spans="1:20" x14ac:dyDescent="0.25">
      <c r="A70" s="882" t="s">
        <v>38</v>
      </c>
      <c r="B70" s="885" t="s">
        <v>93</v>
      </c>
      <c r="C70" s="9" t="s">
        <v>41</v>
      </c>
      <c r="D70" s="33">
        <v>709</v>
      </c>
      <c r="E70" s="104">
        <v>20</v>
      </c>
      <c r="F70" s="173" t="s">
        <v>140</v>
      </c>
      <c r="G70" s="26">
        <v>12</v>
      </c>
      <c r="H70" s="60">
        <v>7</v>
      </c>
      <c r="I70" s="23">
        <v>13</v>
      </c>
      <c r="J70" s="174">
        <v>5</v>
      </c>
      <c r="K70" s="435">
        <v>8</v>
      </c>
      <c r="L70" s="435">
        <v>5</v>
      </c>
      <c r="M70" s="322"/>
      <c r="N70" s="124" t="s">
        <v>99</v>
      </c>
      <c r="O70" s="139">
        <v>16</v>
      </c>
      <c r="P70" s="156">
        <v>1</v>
      </c>
      <c r="Q70" s="169"/>
      <c r="R70" s="123" t="s">
        <v>99</v>
      </c>
      <c r="S70" s="131"/>
      <c r="T70" s="132"/>
    </row>
    <row r="71" spans="1:20" x14ac:dyDescent="0.25">
      <c r="A71" s="883"/>
      <c r="B71" s="870"/>
      <c r="C71" s="9" t="s">
        <v>42</v>
      </c>
      <c r="D71" s="33">
        <v>709</v>
      </c>
      <c r="E71" s="33">
        <v>16</v>
      </c>
      <c r="F71" s="173" t="s">
        <v>141</v>
      </c>
      <c r="G71" s="27">
        <v>14</v>
      </c>
      <c r="H71" s="28">
        <v>16</v>
      </c>
      <c r="I71" s="28">
        <v>14</v>
      </c>
      <c r="J71" s="21">
        <v>11</v>
      </c>
      <c r="K71" s="436">
        <v>4</v>
      </c>
      <c r="L71" s="436">
        <v>4</v>
      </c>
      <c r="M71" s="322"/>
      <c r="N71" s="124" t="s">
        <v>99</v>
      </c>
      <c r="O71" s="139">
        <v>16</v>
      </c>
      <c r="P71" s="156">
        <v>1</v>
      </c>
      <c r="Q71" s="169"/>
      <c r="R71" s="123" t="s">
        <v>99</v>
      </c>
      <c r="S71" s="131"/>
      <c r="T71" s="132"/>
    </row>
    <row r="72" spans="1:20" x14ac:dyDescent="0.25">
      <c r="A72" s="884"/>
      <c r="B72" s="870"/>
      <c r="C72" s="9" t="s">
        <v>43</v>
      </c>
      <c r="D72" s="33">
        <v>709</v>
      </c>
      <c r="E72" s="33">
        <v>20</v>
      </c>
      <c r="F72" s="33" t="s">
        <v>44</v>
      </c>
      <c r="G72" s="43">
        <v>12</v>
      </c>
      <c r="H72" s="44">
        <v>10</v>
      </c>
      <c r="I72" s="44">
        <v>15</v>
      </c>
      <c r="J72" s="45">
        <v>12</v>
      </c>
      <c r="K72" s="560">
        <v>5</v>
      </c>
      <c r="L72" s="560">
        <v>5</v>
      </c>
      <c r="M72" s="322"/>
      <c r="N72" s="124" t="s">
        <v>99</v>
      </c>
      <c r="O72" s="139">
        <v>16</v>
      </c>
      <c r="P72" s="156">
        <v>1</v>
      </c>
      <c r="Q72" s="169"/>
      <c r="R72" s="123" t="s">
        <v>99</v>
      </c>
      <c r="S72" s="131"/>
      <c r="T72" s="132"/>
    </row>
    <row r="73" spans="1:20" ht="15.75" x14ac:dyDescent="0.25">
      <c r="A73" s="35"/>
      <c r="B73" s="38"/>
      <c r="C73" s="36"/>
      <c r="D73" s="36"/>
      <c r="E73" s="36"/>
      <c r="F73" s="41" t="s">
        <v>96</v>
      </c>
      <c r="G73" s="218">
        <f t="shared" ref="G73:L73" si="6">SUM(G70:G72)</f>
        <v>38</v>
      </c>
      <c r="H73" s="219">
        <f t="shared" si="6"/>
        <v>33</v>
      </c>
      <c r="I73" s="219">
        <f t="shared" si="6"/>
        <v>42</v>
      </c>
      <c r="J73" s="220">
        <f t="shared" si="6"/>
        <v>28</v>
      </c>
      <c r="K73" s="220">
        <f t="shared" si="6"/>
        <v>17</v>
      </c>
      <c r="L73" s="220">
        <f t="shared" si="6"/>
        <v>14</v>
      </c>
      <c r="M73" s="198"/>
      <c r="N73" s="55"/>
      <c r="O73" s="73">
        <f>SUM(O70:O72)</f>
        <v>48</v>
      </c>
      <c r="P73" s="168"/>
      <c r="Q73" s="158"/>
      <c r="R73" s="73"/>
      <c r="S73" s="94"/>
      <c r="T73" s="95"/>
    </row>
    <row r="74" spans="1:20" ht="15.75" x14ac:dyDescent="0.25">
      <c r="A74" s="67"/>
      <c r="B74" s="166"/>
      <c r="C74" s="67"/>
      <c r="D74" s="67"/>
      <c r="E74" s="67"/>
      <c r="F74" s="210"/>
      <c r="G74" s="223"/>
      <c r="H74" s="223"/>
      <c r="I74" s="223"/>
      <c r="J74" s="328"/>
      <c r="K74" s="223"/>
      <c r="L74" s="223"/>
      <c r="M74" s="323"/>
      <c r="N74" s="53"/>
      <c r="O74" s="84"/>
      <c r="P74" s="157"/>
      <c r="Q74" s="158"/>
      <c r="R74" s="25"/>
      <c r="S74" s="131"/>
      <c r="T74" s="132"/>
    </row>
    <row r="75" spans="1:20" ht="31.5" customHeight="1" x14ac:dyDescent="0.25">
      <c r="A75" s="886" t="s">
        <v>38</v>
      </c>
      <c r="B75" s="869" t="s">
        <v>45</v>
      </c>
      <c r="C75" s="475" t="s">
        <v>227</v>
      </c>
      <c r="D75" s="33">
        <v>709</v>
      </c>
      <c r="E75" s="33">
        <v>16</v>
      </c>
      <c r="F75" s="172" t="s">
        <v>226</v>
      </c>
      <c r="G75" s="279">
        <v>3</v>
      </c>
      <c r="H75" s="226">
        <v>17</v>
      </c>
      <c r="I75" s="280">
        <v>8</v>
      </c>
      <c r="J75" s="227">
        <v>13</v>
      </c>
      <c r="K75" s="575">
        <v>1</v>
      </c>
      <c r="L75" s="575">
        <v>5</v>
      </c>
      <c r="M75" s="472"/>
      <c r="N75" s="167" t="s">
        <v>99</v>
      </c>
      <c r="O75" s="139">
        <v>16</v>
      </c>
      <c r="P75" s="156">
        <v>1</v>
      </c>
      <c r="Q75" s="169"/>
      <c r="R75" s="123" t="s">
        <v>99</v>
      </c>
      <c r="S75" s="131"/>
      <c r="T75" s="132"/>
    </row>
    <row r="76" spans="1:20" x14ac:dyDescent="0.25">
      <c r="A76" s="887"/>
      <c r="B76" s="870"/>
      <c r="C76" s="9" t="s">
        <v>47</v>
      </c>
      <c r="D76" s="33">
        <v>709</v>
      </c>
      <c r="E76" s="33">
        <v>20</v>
      </c>
      <c r="F76" s="173" t="s">
        <v>228</v>
      </c>
      <c r="G76" s="281">
        <v>5</v>
      </c>
      <c r="H76" s="231">
        <v>15</v>
      </c>
      <c r="I76" s="231">
        <v>12</v>
      </c>
      <c r="J76" s="282">
        <v>4</v>
      </c>
      <c r="K76" s="473">
        <v>2</v>
      </c>
      <c r="L76" s="473">
        <v>1</v>
      </c>
      <c r="M76" s="322"/>
      <c r="N76" s="124" t="s">
        <v>99</v>
      </c>
      <c r="O76" s="139">
        <v>16</v>
      </c>
      <c r="P76" s="156">
        <v>1</v>
      </c>
      <c r="Q76" s="169"/>
      <c r="R76" s="123" t="s">
        <v>99</v>
      </c>
      <c r="S76" s="131"/>
      <c r="T76" s="132"/>
    </row>
    <row r="77" spans="1:20" x14ac:dyDescent="0.25">
      <c r="A77" s="887"/>
      <c r="B77" s="870"/>
      <c r="C77" s="9" t="s">
        <v>48</v>
      </c>
      <c r="D77" s="33">
        <v>709</v>
      </c>
      <c r="E77" s="33">
        <v>9</v>
      </c>
      <c r="F77" s="164" t="s">
        <v>212</v>
      </c>
      <c r="G77" s="283">
        <v>2</v>
      </c>
      <c r="H77" s="284">
        <v>4</v>
      </c>
      <c r="I77" s="284">
        <v>2</v>
      </c>
      <c r="J77" s="285">
        <v>4</v>
      </c>
      <c r="K77" s="477"/>
      <c r="L77" s="477"/>
      <c r="M77" s="322"/>
      <c r="N77" s="124" t="s">
        <v>99</v>
      </c>
      <c r="O77" s="141"/>
      <c r="P77" s="159"/>
      <c r="Q77" s="169"/>
      <c r="R77" s="321"/>
      <c r="S77" s="131"/>
      <c r="T77" s="132"/>
    </row>
    <row r="78" spans="1:20" x14ac:dyDescent="0.25">
      <c r="A78" s="834"/>
      <c r="B78" s="376"/>
      <c r="C78" s="7" t="s">
        <v>209</v>
      </c>
      <c r="D78" s="33">
        <v>709</v>
      </c>
      <c r="E78" s="33">
        <v>9</v>
      </c>
      <c r="F78" s="377" t="s">
        <v>211</v>
      </c>
      <c r="G78" s="331"/>
      <c r="H78" s="332"/>
      <c r="I78" s="332"/>
      <c r="J78" s="333"/>
      <c r="K78" s="478">
        <v>1</v>
      </c>
      <c r="L78" s="478">
        <v>2</v>
      </c>
      <c r="M78" s="322"/>
      <c r="N78" s="135"/>
      <c r="O78" s="139">
        <v>14</v>
      </c>
      <c r="P78" s="156">
        <v>1.5</v>
      </c>
      <c r="Q78" s="169"/>
      <c r="R78" s="123" t="s">
        <v>99</v>
      </c>
      <c r="S78" s="131"/>
      <c r="T78" s="132"/>
    </row>
    <row r="79" spans="1:20" x14ac:dyDescent="0.25">
      <c r="A79" s="35"/>
      <c r="B79" s="38"/>
      <c r="C79" s="36"/>
      <c r="D79" s="36"/>
      <c r="E79" s="36"/>
      <c r="F79" s="41" t="s">
        <v>96</v>
      </c>
      <c r="G79" s="218">
        <f>SUM(G75:G77)</f>
        <v>10</v>
      </c>
      <c r="H79" s="219">
        <f>SUM(H75:H77)</f>
        <v>36</v>
      </c>
      <c r="I79" s="219">
        <f>SUM(I75:I77)</f>
        <v>22</v>
      </c>
      <c r="J79" s="220">
        <f>SUM(J75:J77)</f>
        <v>21</v>
      </c>
      <c r="K79" s="220">
        <f>SUM(K75:K78)</f>
        <v>4</v>
      </c>
      <c r="L79" s="220">
        <f>SUM(L75:L78)</f>
        <v>8</v>
      </c>
      <c r="M79" s="199"/>
      <c r="N79" s="55"/>
      <c r="O79" s="73">
        <f>SUM(O75:O77)</f>
        <v>32</v>
      </c>
      <c r="P79" s="168"/>
      <c r="Q79" s="168"/>
      <c r="R79" s="73"/>
      <c r="S79" s="94"/>
      <c r="T79" s="95"/>
    </row>
    <row r="80" spans="1:20" ht="15.75" x14ac:dyDescent="0.25">
      <c r="A80" s="67"/>
      <c r="B80" s="166"/>
      <c r="C80" s="67"/>
      <c r="D80" s="67"/>
      <c r="E80" s="67"/>
      <c r="F80" s="67"/>
      <c r="G80" s="223"/>
      <c r="H80" s="223"/>
      <c r="I80" s="223"/>
      <c r="J80" s="223"/>
      <c r="K80" s="223"/>
      <c r="L80" s="223"/>
      <c r="M80" s="52"/>
      <c r="N80" s="53"/>
      <c r="O80" s="84"/>
      <c r="P80" s="157"/>
      <c r="Q80" s="168"/>
      <c r="R80" s="25"/>
      <c r="S80" s="131"/>
      <c r="T80" s="132"/>
    </row>
    <row r="81" spans="1:20" x14ac:dyDescent="0.25">
      <c r="A81" s="862" t="s">
        <v>38</v>
      </c>
      <c r="B81" s="865" t="s">
        <v>77</v>
      </c>
      <c r="C81" s="395" t="s">
        <v>168</v>
      </c>
      <c r="D81" s="173">
        <v>756</v>
      </c>
      <c r="E81" s="173">
        <v>20</v>
      </c>
      <c r="F81" s="173" t="s">
        <v>223</v>
      </c>
      <c r="G81" s="270">
        <v>2</v>
      </c>
      <c r="H81" s="271">
        <v>2</v>
      </c>
      <c r="I81" s="272">
        <v>2</v>
      </c>
      <c r="J81" s="247">
        <v>9</v>
      </c>
      <c r="K81" s="447">
        <v>3</v>
      </c>
      <c r="L81" s="447">
        <v>4</v>
      </c>
      <c r="M81" s="125" t="s">
        <v>99</v>
      </c>
      <c r="N81" s="55"/>
      <c r="O81" s="325">
        <v>12</v>
      </c>
      <c r="P81" s="156">
        <v>3</v>
      </c>
      <c r="Q81" s="167" t="s">
        <v>99</v>
      </c>
      <c r="R81" s="131"/>
      <c r="S81" s="131"/>
      <c r="T81" s="132"/>
    </row>
    <row r="82" spans="1:20" x14ac:dyDescent="0.25">
      <c r="A82" s="863"/>
      <c r="B82" s="866"/>
      <c r="C82" s="395" t="s">
        <v>169</v>
      </c>
      <c r="D82" s="173">
        <v>756</v>
      </c>
      <c r="E82" s="173">
        <v>20</v>
      </c>
      <c r="F82" s="173" t="s">
        <v>222</v>
      </c>
      <c r="G82" s="251">
        <v>3</v>
      </c>
      <c r="H82" s="273">
        <v>9</v>
      </c>
      <c r="I82" s="250">
        <v>5</v>
      </c>
      <c r="J82" s="248">
        <v>2</v>
      </c>
      <c r="K82" s="448">
        <v>1</v>
      </c>
      <c r="L82" s="448">
        <v>1</v>
      </c>
      <c r="M82" s="125" t="s">
        <v>99</v>
      </c>
      <c r="N82" s="124" t="s">
        <v>99</v>
      </c>
      <c r="O82" s="325">
        <v>12</v>
      </c>
      <c r="P82" s="156">
        <v>3</v>
      </c>
      <c r="Q82" s="167" t="s">
        <v>99</v>
      </c>
      <c r="R82" s="127" t="s">
        <v>99</v>
      </c>
      <c r="S82" s="131"/>
      <c r="T82" s="132"/>
    </row>
    <row r="83" spans="1:20" x14ac:dyDescent="0.25">
      <c r="A83" s="863"/>
      <c r="B83" s="866"/>
      <c r="C83" s="395" t="s">
        <v>170</v>
      </c>
      <c r="D83" s="173">
        <v>756</v>
      </c>
      <c r="E83" s="173">
        <v>15</v>
      </c>
      <c r="F83" s="173" t="s">
        <v>221</v>
      </c>
      <c r="G83" s="251">
        <v>5</v>
      </c>
      <c r="H83" s="273">
        <v>5</v>
      </c>
      <c r="I83" s="250">
        <v>2</v>
      </c>
      <c r="J83" s="274">
        <v>5</v>
      </c>
      <c r="K83" s="515">
        <v>0</v>
      </c>
      <c r="L83" s="576" t="s">
        <v>244</v>
      </c>
      <c r="M83" s="125" t="s">
        <v>99</v>
      </c>
      <c r="N83" s="177" t="s">
        <v>99</v>
      </c>
      <c r="O83" s="325">
        <v>12</v>
      </c>
      <c r="P83" s="156">
        <v>4</v>
      </c>
      <c r="Q83" s="169"/>
      <c r="R83" s="131"/>
      <c r="S83" s="127" t="s">
        <v>99</v>
      </c>
      <c r="T83" s="127" t="s">
        <v>99</v>
      </c>
    </row>
    <row r="84" spans="1:20" x14ac:dyDescent="0.25">
      <c r="A84" s="864"/>
      <c r="B84" s="867"/>
      <c r="C84" s="395" t="s">
        <v>171</v>
      </c>
      <c r="D84" s="173">
        <v>756</v>
      </c>
      <c r="E84" s="173">
        <v>20</v>
      </c>
      <c r="F84" s="173" t="s">
        <v>220</v>
      </c>
      <c r="G84" s="275">
        <v>5</v>
      </c>
      <c r="H84" s="276">
        <v>5</v>
      </c>
      <c r="I84" s="277">
        <v>5</v>
      </c>
      <c r="J84" s="278">
        <v>5</v>
      </c>
      <c r="K84" s="511">
        <v>2</v>
      </c>
      <c r="L84" s="577" t="s">
        <v>244</v>
      </c>
      <c r="M84" s="55"/>
      <c r="N84" s="124" t="s">
        <v>99</v>
      </c>
      <c r="O84" s="325">
        <v>8</v>
      </c>
      <c r="P84" s="160">
        <v>2</v>
      </c>
      <c r="Q84" s="169"/>
      <c r="R84" s="131"/>
      <c r="S84" s="131"/>
      <c r="T84" s="127" t="s">
        <v>99</v>
      </c>
    </row>
    <row r="85" spans="1:20" x14ac:dyDescent="0.25">
      <c r="A85" s="396"/>
      <c r="B85" s="397"/>
      <c r="C85" s="396"/>
      <c r="D85" s="396"/>
      <c r="E85" s="396"/>
      <c r="F85" s="398" t="s">
        <v>96</v>
      </c>
      <c r="G85" s="218">
        <f t="shared" ref="G85:L85" si="7">SUM(G81:G84)</f>
        <v>15</v>
      </c>
      <c r="H85" s="219">
        <f t="shared" si="7"/>
        <v>21</v>
      </c>
      <c r="I85" s="219">
        <f t="shared" si="7"/>
        <v>14</v>
      </c>
      <c r="J85" s="220">
        <f t="shared" si="7"/>
        <v>21</v>
      </c>
      <c r="K85" s="220">
        <f t="shared" si="7"/>
        <v>6</v>
      </c>
      <c r="L85" s="220">
        <f t="shared" si="7"/>
        <v>5</v>
      </c>
      <c r="M85" s="55"/>
      <c r="N85" s="55"/>
      <c r="O85" s="73">
        <f>SUM(O81:O84)</f>
        <v>44</v>
      </c>
      <c r="P85" s="168"/>
      <c r="Q85" s="168"/>
      <c r="R85" s="73"/>
      <c r="S85" s="73"/>
      <c r="T85" s="66"/>
    </row>
    <row r="86" spans="1:20" ht="15" customHeight="1" x14ac:dyDescent="0.25">
      <c r="A86" s="171"/>
      <c r="B86" s="399"/>
      <c r="C86" s="400"/>
      <c r="D86" s="400"/>
      <c r="E86" s="400"/>
      <c r="F86" s="400"/>
      <c r="G86" s="223"/>
      <c r="H86" s="223"/>
      <c r="I86" s="223"/>
      <c r="J86" s="223"/>
      <c r="K86" s="223"/>
      <c r="L86" s="223"/>
      <c r="M86" s="52"/>
      <c r="N86" s="53"/>
      <c r="O86" s="84"/>
      <c r="P86" s="157"/>
      <c r="Q86" s="168"/>
      <c r="R86" s="25"/>
      <c r="S86" s="131"/>
      <c r="T86" s="132"/>
    </row>
    <row r="87" spans="1:20" x14ac:dyDescent="0.25">
      <c r="A87" s="858" t="s">
        <v>38</v>
      </c>
      <c r="B87" s="860" t="s">
        <v>84</v>
      </c>
      <c r="C87" s="395" t="s">
        <v>187</v>
      </c>
      <c r="D87" s="395">
        <v>710.72900000000004</v>
      </c>
      <c r="E87" s="395">
        <v>20</v>
      </c>
      <c r="F87" s="395" t="s">
        <v>219</v>
      </c>
      <c r="G87" s="225"/>
      <c r="H87" s="286">
        <v>0</v>
      </c>
      <c r="I87" s="280">
        <v>2</v>
      </c>
      <c r="J87" s="287">
        <v>0</v>
      </c>
      <c r="K87" s="516">
        <v>0</v>
      </c>
      <c r="L87" s="578" t="s">
        <v>244</v>
      </c>
      <c r="M87" s="125" t="s">
        <v>99</v>
      </c>
      <c r="N87" s="53"/>
      <c r="O87" s="325">
        <v>8</v>
      </c>
      <c r="P87" s="156">
        <v>2</v>
      </c>
      <c r="Q87" s="169"/>
      <c r="R87" s="131"/>
      <c r="S87" s="125" t="s">
        <v>99</v>
      </c>
      <c r="T87" s="53"/>
    </row>
    <row r="88" spans="1:20" x14ac:dyDescent="0.25">
      <c r="A88" s="859"/>
      <c r="B88" s="868"/>
      <c r="C88" s="395" t="s">
        <v>188</v>
      </c>
      <c r="D88" s="395">
        <v>340.74400000000003</v>
      </c>
      <c r="E88" s="395">
        <v>20</v>
      </c>
      <c r="F88" s="395" t="s">
        <v>224</v>
      </c>
      <c r="G88" s="225"/>
      <c r="H88" s="288">
        <v>4</v>
      </c>
      <c r="I88" s="289">
        <v>1</v>
      </c>
      <c r="J88" s="290">
        <v>0</v>
      </c>
      <c r="K88" s="511">
        <v>0</v>
      </c>
      <c r="L88" s="577" t="s">
        <v>244</v>
      </c>
      <c r="M88" s="55"/>
      <c r="N88" s="124" t="s">
        <v>99</v>
      </c>
      <c r="O88" s="325">
        <v>8</v>
      </c>
      <c r="P88" s="156">
        <v>2</v>
      </c>
      <c r="Q88" s="169"/>
      <c r="R88" s="131"/>
      <c r="S88" s="55"/>
      <c r="T88" s="123" t="s">
        <v>99</v>
      </c>
    </row>
    <row r="89" spans="1:20" x14ac:dyDescent="0.25">
      <c r="A89" s="35"/>
      <c r="B89" s="35"/>
      <c r="C89" s="36"/>
      <c r="D89" s="36"/>
      <c r="E89" s="36"/>
      <c r="F89" s="41" t="s">
        <v>96</v>
      </c>
      <c r="G89" s="168"/>
      <c r="H89" s="218">
        <f>SUM(H87:H88)</f>
        <v>4</v>
      </c>
      <c r="I89" s="219">
        <f>SUM(I87:I88)</f>
        <v>3</v>
      </c>
      <c r="J89" s="220">
        <f>SUM(J87:J88)</f>
        <v>0</v>
      </c>
      <c r="K89" s="220">
        <f>SUM(K87:K88)</f>
        <v>0</v>
      </c>
      <c r="L89" s="220">
        <f>SUM(L87:L88)</f>
        <v>0</v>
      </c>
      <c r="M89" s="55"/>
      <c r="N89" s="55"/>
      <c r="O89" s="73">
        <f>SUM(O87:O88)</f>
        <v>16</v>
      </c>
      <c r="P89" s="168"/>
      <c r="Q89" s="168"/>
      <c r="R89" s="73"/>
      <c r="S89" s="73"/>
      <c r="T89" s="66"/>
    </row>
    <row r="90" spans="1:20" ht="15" customHeight="1" x14ac:dyDescent="0.25">
      <c r="A90" s="209"/>
      <c r="B90" s="166"/>
      <c r="C90" s="67"/>
      <c r="D90" s="67"/>
      <c r="E90" s="67"/>
      <c r="F90" s="67"/>
      <c r="G90" s="223"/>
      <c r="H90" s="223"/>
      <c r="I90" s="223"/>
      <c r="J90" s="223"/>
      <c r="K90" s="223"/>
      <c r="L90" s="223"/>
      <c r="M90" s="52"/>
      <c r="N90" s="53"/>
      <c r="O90" s="84"/>
      <c r="P90" s="157"/>
      <c r="Q90" s="168"/>
      <c r="R90" s="25"/>
      <c r="S90" s="131"/>
      <c r="T90" s="132"/>
    </row>
    <row r="91" spans="1:20" ht="21" x14ac:dyDescent="0.25">
      <c r="A91" s="209" t="s">
        <v>176</v>
      </c>
      <c r="B91" s="166"/>
      <c r="C91" s="67"/>
      <c r="D91" s="67"/>
      <c r="E91" s="67"/>
      <c r="F91" s="67"/>
      <c r="G91" s="223"/>
      <c r="H91" s="223"/>
      <c r="I91" s="223"/>
      <c r="J91" s="223"/>
      <c r="K91" s="223"/>
      <c r="L91" s="223"/>
      <c r="M91" s="52"/>
      <c r="N91" s="53"/>
      <c r="O91" s="84"/>
      <c r="P91" s="157"/>
      <c r="Q91" s="168"/>
      <c r="R91" s="25"/>
      <c r="S91" s="131"/>
      <c r="T91" s="132"/>
    </row>
    <row r="92" spans="1:20" ht="15.75" x14ac:dyDescent="0.25">
      <c r="A92" s="37"/>
      <c r="B92" s="39"/>
      <c r="C92" s="37"/>
      <c r="D92" s="37"/>
      <c r="E92" s="37"/>
      <c r="F92" s="37"/>
      <c r="G92" s="223"/>
      <c r="H92" s="223"/>
      <c r="I92" s="223"/>
      <c r="J92" s="223"/>
      <c r="K92" s="223"/>
      <c r="L92" s="223"/>
      <c r="M92" s="52"/>
      <c r="N92" s="53"/>
      <c r="O92" s="84"/>
      <c r="P92" s="157"/>
      <c r="Q92" s="168"/>
      <c r="R92" s="25"/>
      <c r="S92" s="131"/>
      <c r="T92" s="132"/>
    </row>
    <row r="93" spans="1:20" x14ac:dyDescent="0.25">
      <c r="A93" s="871" t="s">
        <v>39</v>
      </c>
      <c r="B93" s="874" t="s">
        <v>49</v>
      </c>
      <c r="C93" s="33" t="s">
        <v>50</v>
      </c>
      <c r="D93" s="33">
        <v>707</v>
      </c>
      <c r="E93" s="33">
        <v>20</v>
      </c>
      <c r="F93" s="40" t="s">
        <v>59</v>
      </c>
      <c r="G93" s="232">
        <v>18</v>
      </c>
      <c r="H93" s="226">
        <v>19</v>
      </c>
      <c r="I93" s="226">
        <v>18</v>
      </c>
      <c r="J93" s="227">
        <v>16</v>
      </c>
      <c r="K93" s="476">
        <v>6</v>
      </c>
      <c r="L93" s="227">
        <v>13</v>
      </c>
      <c r="M93" s="321"/>
      <c r="N93" s="124" t="s">
        <v>99</v>
      </c>
      <c r="O93" s="139">
        <v>20</v>
      </c>
      <c r="P93" s="156">
        <v>1</v>
      </c>
      <c r="Q93" s="169"/>
      <c r="R93" s="123" t="s">
        <v>99</v>
      </c>
      <c r="S93" s="131"/>
      <c r="T93" s="132"/>
    </row>
    <row r="94" spans="1:20" x14ac:dyDescent="0.25">
      <c r="A94" s="872"/>
      <c r="B94" s="875"/>
      <c r="C94" s="9" t="s">
        <v>51</v>
      </c>
      <c r="D94" s="33">
        <v>707</v>
      </c>
      <c r="E94" s="33">
        <v>20</v>
      </c>
      <c r="F94" s="33" t="s">
        <v>60</v>
      </c>
      <c r="G94" s="329">
        <v>28</v>
      </c>
      <c r="H94" s="152">
        <v>23</v>
      </c>
      <c r="I94" s="152">
        <v>22</v>
      </c>
      <c r="J94" s="228">
        <v>19</v>
      </c>
      <c r="K94" s="228">
        <v>16</v>
      </c>
      <c r="L94" s="347">
        <v>8</v>
      </c>
      <c r="M94" s="321"/>
      <c r="N94" s="124" t="s">
        <v>99</v>
      </c>
      <c r="O94" s="139">
        <v>20</v>
      </c>
      <c r="P94" s="156">
        <v>1</v>
      </c>
      <c r="Q94" s="169"/>
      <c r="R94" s="123" t="s">
        <v>99</v>
      </c>
      <c r="S94" s="131"/>
      <c r="T94" s="132"/>
    </row>
    <row r="95" spans="1:20" x14ac:dyDescent="0.25">
      <c r="A95" s="872"/>
      <c r="B95" s="875"/>
      <c r="C95" s="9" t="s">
        <v>54</v>
      </c>
      <c r="D95" s="370"/>
      <c r="E95" s="33"/>
      <c r="F95" s="33"/>
      <c r="G95" s="329"/>
      <c r="H95" s="152"/>
      <c r="I95" s="152"/>
      <c r="J95" s="330"/>
      <c r="K95" s="330"/>
      <c r="L95" s="330"/>
      <c r="M95" s="321"/>
      <c r="N95" s="135"/>
      <c r="O95" s="141"/>
      <c r="P95" s="159"/>
      <c r="Q95" s="169"/>
      <c r="R95" s="321"/>
      <c r="S95" s="131"/>
      <c r="T95" s="132"/>
    </row>
    <row r="96" spans="1:20" x14ac:dyDescent="0.25">
      <c r="A96" s="873"/>
      <c r="B96" s="876"/>
      <c r="C96" s="9" t="s">
        <v>55</v>
      </c>
      <c r="D96" s="370"/>
      <c r="E96" s="33"/>
      <c r="F96" s="33"/>
      <c r="G96" s="331"/>
      <c r="H96" s="332"/>
      <c r="I96" s="332"/>
      <c r="J96" s="333"/>
      <c r="K96" s="333"/>
      <c r="L96" s="333"/>
      <c r="M96" s="321"/>
      <c r="N96" s="135"/>
      <c r="O96" s="141"/>
      <c r="P96" s="159"/>
      <c r="Q96" s="169"/>
      <c r="R96" s="321"/>
      <c r="S96" s="131"/>
      <c r="T96" s="132"/>
    </row>
    <row r="97" spans="1:20" x14ac:dyDescent="0.25">
      <c r="A97" s="35"/>
      <c r="B97" s="38"/>
      <c r="C97" s="36"/>
      <c r="D97" s="36"/>
      <c r="E97" s="36"/>
      <c r="F97" s="41" t="s">
        <v>96</v>
      </c>
      <c r="G97" s="46">
        <f t="shared" ref="G97:L97" si="8">SUM(G93:G96)</f>
        <v>46</v>
      </c>
      <c r="H97" s="46">
        <f t="shared" si="8"/>
        <v>42</v>
      </c>
      <c r="I97" s="47">
        <f t="shared" si="8"/>
        <v>40</v>
      </c>
      <c r="J97" s="42">
        <f t="shared" si="8"/>
        <v>35</v>
      </c>
      <c r="K97" s="42">
        <f t="shared" si="8"/>
        <v>22</v>
      </c>
      <c r="L97" s="42">
        <f t="shared" si="8"/>
        <v>21</v>
      </c>
      <c r="M97" s="199"/>
      <c r="N97" s="55"/>
      <c r="O97" s="73">
        <f>SUM(O93:O96)</f>
        <v>40</v>
      </c>
      <c r="P97" s="168"/>
      <c r="Q97" s="168"/>
      <c r="R97" s="73"/>
      <c r="S97" s="94"/>
      <c r="T97" s="95"/>
    </row>
    <row r="98" spans="1:20" ht="15.75" x14ac:dyDescent="0.25">
      <c r="A98" s="37"/>
      <c r="B98" s="39"/>
      <c r="C98" s="37"/>
      <c r="D98" s="37"/>
      <c r="E98" s="37"/>
      <c r="F98" s="37"/>
      <c r="G98" s="223"/>
      <c r="H98" s="223"/>
      <c r="I98" s="223"/>
      <c r="J98" s="223"/>
      <c r="K98" s="223"/>
      <c r="L98" s="223"/>
      <c r="M98" s="323"/>
      <c r="N98" s="53"/>
      <c r="O98" s="84"/>
      <c r="P98" s="157"/>
      <c r="Q98" s="168"/>
      <c r="R98" s="25"/>
      <c r="S98" s="131"/>
      <c r="T98" s="132"/>
    </row>
    <row r="99" spans="1:20" x14ac:dyDescent="0.25">
      <c r="A99" s="871" t="s">
        <v>39</v>
      </c>
      <c r="B99" s="874" t="s">
        <v>58</v>
      </c>
      <c r="C99" s="33" t="s">
        <v>52</v>
      </c>
      <c r="D99" s="33">
        <v>710</v>
      </c>
      <c r="E99" s="33">
        <v>20</v>
      </c>
      <c r="F99" s="8" t="s">
        <v>61</v>
      </c>
      <c r="G99" s="428">
        <v>23</v>
      </c>
      <c r="H99" s="429">
        <v>20</v>
      </c>
      <c r="I99" s="226">
        <v>17</v>
      </c>
      <c r="J99" s="227">
        <v>11</v>
      </c>
      <c r="K99" s="481">
        <v>5</v>
      </c>
      <c r="L99" s="19">
        <v>11</v>
      </c>
      <c r="M99" s="321"/>
      <c r="N99" s="124" t="s">
        <v>99</v>
      </c>
      <c r="O99" s="139">
        <v>20</v>
      </c>
      <c r="P99" s="156">
        <v>1</v>
      </c>
      <c r="Q99" s="169"/>
      <c r="R99" s="123" t="s">
        <v>99</v>
      </c>
      <c r="S99" s="131"/>
      <c r="T99" s="132"/>
    </row>
    <row r="100" spans="1:20" x14ac:dyDescent="0.25">
      <c r="A100" s="872"/>
      <c r="B100" s="875"/>
      <c r="C100" s="9" t="s">
        <v>53</v>
      </c>
      <c r="D100" s="33">
        <v>710</v>
      </c>
      <c r="E100" s="33">
        <v>20</v>
      </c>
      <c r="F100" s="8" t="s">
        <v>62</v>
      </c>
      <c r="G100" s="234">
        <v>13</v>
      </c>
      <c r="H100" s="231">
        <v>15</v>
      </c>
      <c r="I100" s="152">
        <v>20</v>
      </c>
      <c r="J100" s="228">
        <v>17</v>
      </c>
      <c r="K100" s="21">
        <v>11</v>
      </c>
      <c r="L100" s="21">
        <v>16</v>
      </c>
      <c r="M100" s="321"/>
      <c r="N100" s="124" t="s">
        <v>99</v>
      </c>
      <c r="O100" s="139">
        <v>20</v>
      </c>
      <c r="P100" s="156">
        <v>1</v>
      </c>
      <c r="Q100" s="169"/>
      <c r="R100" s="123" t="s">
        <v>99</v>
      </c>
      <c r="S100" s="131"/>
      <c r="T100" s="132"/>
    </row>
    <row r="101" spans="1:20" x14ac:dyDescent="0.25">
      <c r="A101" s="872"/>
      <c r="B101" s="875"/>
      <c r="C101" s="9" t="s">
        <v>56</v>
      </c>
      <c r="D101" s="370"/>
      <c r="E101" s="33"/>
      <c r="F101" s="8"/>
      <c r="G101" s="329"/>
      <c r="H101" s="152"/>
      <c r="I101" s="152"/>
      <c r="J101" s="330"/>
      <c r="K101" s="330"/>
      <c r="L101" s="330"/>
      <c r="M101" s="321"/>
      <c r="N101" s="135"/>
      <c r="O101" s="141"/>
      <c r="P101" s="159"/>
      <c r="Q101" s="169"/>
      <c r="R101" s="321"/>
      <c r="S101" s="131"/>
      <c r="T101" s="132"/>
    </row>
    <row r="102" spans="1:20" x14ac:dyDescent="0.25">
      <c r="A102" s="873"/>
      <c r="B102" s="876"/>
      <c r="C102" s="9" t="s">
        <v>57</v>
      </c>
      <c r="D102" s="370"/>
      <c r="E102" s="33"/>
      <c r="F102" s="8"/>
      <c r="G102" s="331"/>
      <c r="H102" s="332"/>
      <c r="I102" s="332"/>
      <c r="J102" s="333"/>
      <c r="K102" s="333"/>
      <c r="L102" s="333"/>
      <c r="M102" s="321"/>
      <c r="N102" s="135"/>
      <c r="O102" s="141"/>
      <c r="P102" s="159"/>
      <c r="Q102" s="169"/>
      <c r="R102" s="321"/>
      <c r="S102" s="131"/>
      <c r="T102" s="132"/>
    </row>
    <row r="103" spans="1:20" x14ac:dyDescent="0.25">
      <c r="A103" s="35"/>
      <c r="B103" s="38"/>
      <c r="C103" s="36"/>
      <c r="D103" s="36"/>
      <c r="E103" s="36"/>
      <c r="F103" s="41" t="s">
        <v>96</v>
      </c>
      <c r="G103" s="218">
        <f t="shared" ref="G103:L103" si="9">SUM(G99:G102)</f>
        <v>36</v>
      </c>
      <c r="H103" s="218">
        <f t="shared" si="9"/>
        <v>35</v>
      </c>
      <c r="I103" s="219">
        <f t="shared" si="9"/>
        <v>37</v>
      </c>
      <c r="J103" s="220">
        <f t="shared" si="9"/>
        <v>28</v>
      </c>
      <c r="K103" s="220">
        <f t="shared" si="9"/>
        <v>16</v>
      </c>
      <c r="L103" s="220">
        <f t="shared" si="9"/>
        <v>27</v>
      </c>
      <c r="M103" s="55"/>
      <c r="N103" s="55"/>
      <c r="O103" s="73">
        <f>SUM(O99:O102)</f>
        <v>40</v>
      </c>
      <c r="P103" s="168"/>
      <c r="Q103" s="168"/>
      <c r="R103" s="73"/>
      <c r="S103" s="73"/>
      <c r="T103" s="66"/>
    </row>
    <row r="104" spans="1:20" ht="15.75" x14ac:dyDescent="0.25">
      <c r="A104" s="67"/>
      <c r="B104" s="166"/>
      <c r="C104" s="67"/>
      <c r="D104" s="67"/>
      <c r="E104" s="67"/>
      <c r="F104" s="67"/>
      <c r="G104" s="223"/>
      <c r="H104" s="223"/>
      <c r="I104" s="223"/>
      <c r="J104" s="223"/>
      <c r="K104" s="223"/>
      <c r="L104" s="223"/>
      <c r="M104" s="52"/>
      <c r="N104" s="53"/>
      <c r="O104" s="84"/>
      <c r="P104" s="157"/>
      <c r="Q104" s="168"/>
      <c r="R104" s="25"/>
      <c r="S104" s="25"/>
      <c r="T104" s="65"/>
    </row>
    <row r="105" spans="1:20" x14ac:dyDescent="0.25">
      <c r="A105" s="862" t="s">
        <v>39</v>
      </c>
      <c r="B105" s="865" t="s">
        <v>77</v>
      </c>
      <c r="C105" s="395" t="s">
        <v>189</v>
      </c>
      <c r="D105" s="173">
        <v>756</v>
      </c>
      <c r="E105" s="173">
        <v>20</v>
      </c>
      <c r="F105" s="173" t="s">
        <v>223</v>
      </c>
      <c r="G105" s="294">
        <v>4</v>
      </c>
      <c r="H105" s="295">
        <v>3</v>
      </c>
      <c r="I105" s="280">
        <v>4</v>
      </c>
      <c r="J105" s="296">
        <v>7</v>
      </c>
      <c r="K105" s="579">
        <v>16</v>
      </c>
      <c r="L105" s="579">
        <v>11</v>
      </c>
      <c r="M105" s="125" t="s">
        <v>99</v>
      </c>
      <c r="N105" s="135"/>
      <c r="O105" s="325">
        <v>12</v>
      </c>
      <c r="P105" s="156">
        <v>3</v>
      </c>
      <c r="Q105" s="167" t="s">
        <v>99</v>
      </c>
      <c r="R105" s="131"/>
      <c r="S105" s="131"/>
      <c r="T105" s="132"/>
    </row>
    <row r="106" spans="1:20" x14ac:dyDescent="0.25">
      <c r="A106" s="863"/>
      <c r="B106" s="866"/>
      <c r="C106" s="395" t="s">
        <v>190</v>
      </c>
      <c r="D106" s="173">
        <v>756</v>
      </c>
      <c r="E106" s="173">
        <v>20</v>
      </c>
      <c r="F106" s="173" t="s">
        <v>222</v>
      </c>
      <c r="G106" s="297">
        <v>5</v>
      </c>
      <c r="H106" s="298">
        <v>4</v>
      </c>
      <c r="I106" s="289">
        <v>5</v>
      </c>
      <c r="J106" s="299">
        <v>4</v>
      </c>
      <c r="K106" s="299">
        <v>7</v>
      </c>
      <c r="L106" s="299">
        <v>3</v>
      </c>
      <c r="M106" s="125" t="s">
        <v>99</v>
      </c>
      <c r="N106" s="124" t="s">
        <v>99</v>
      </c>
      <c r="O106" s="325">
        <v>12</v>
      </c>
      <c r="P106" s="156">
        <v>3</v>
      </c>
      <c r="Q106" s="167" t="s">
        <v>99</v>
      </c>
      <c r="R106" s="127" t="s">
        <v>99</v>
      </c>
      <c r="S106" s="131"/>
      <c r="T106" s="132"/>
    </row>
    <row r="107" spans="1:20" x14ac:dyDescent="0.25">
      <c r="A107" s="863"/>
      <c r="B107" s="866"/>
      <c r="C107" s="395" t="s">
        <v>191</v>
      </c>
      <c r="D107" s="173">
        <v>756</v>
      </c>
      <c r="E107" s="173">
        <v>15</v>
      </c>
      <c r="F107" s="173" t="s">
        <v>221</v>
      </c>
      <c r="G107" s="297">
        <v>4</v>
      </c>
      <c r="H107" s="298">
        <v>5</v>
      </c>
      <c r="I107" s="289">
        <v>2</v>
      </c>
      <c r="J107" s="300">
        <v>7</v>
      </c>
      <c r="K107" s="517">
        <v>0</v>
      </c>
      <c r="L107" s="580" t="s">
        <v>244</v>
      </c>
      <c r="M107" s="125" t="s">
        <v>99</v>
      </c>
      <c r="N107" s="177" t="s">
        <v>99</v>
      </c>
      <c r="O107" s="325">
        <v>12</v>
      </c>
      <c r="P107" s="156">
        <v>4</v>
      </c>
      <c r="Q107" s="169"/>
      <c r="R107" s="131"/>
      <c r="S107" s="127" t="s">
        <v>99</v>
      </c>
      <c r="T107" s="123" t="s">
        <v>99</v>
      </c>
    </row>
    <row r="108" spans="1:20" x14ac:dyDescent="0.25">
      <c r="A108" s="864"/>
      <c r="B108" s="867"/>
      <c r="C108" s="395" t="s">
        <v>192</v>
      </c>
      <c r="D108" s="173">
        <v>756</v>
      </c>
      <c r="E108" s="173">
        <v>20</v>
      </c>
      <c r="F108" s="173" t="s">
        <v>220</v>
      </c>
      <c r="G108" s="301">
        <v>1</v>
      </c>
      <c r="H108" s="302">
        <v>0</v>
      </c>
      <c r="I108" s="303">
        <v>4</v>
      </c>
      <c r="J108" s="304">
        <v>4</v>
      </c>
      <c r="K108" s="518">
        <v>0</v>
      </c>
      <c r="L108" s="581" t="s">
        <v>244</v>
      </c>
      <c r="M108" s="322"/>
      <c r="N108" s="124" t="s">
        <v>99</v>
      </c>
      <c r="O108" s="325">
        <v>8</v>
      </c>
      <c r="P108" s="160">
        <v>2</v>
      </c>
      <c r="Q108" s="169"/>
      <c r="R108" s="131"/>
      <c r="S108" s="131"/>
      <c r="T108" s="123" t="s">
        <v>99</v>
      </c>
    </row>
    <row r="109" spans="1:20" x14ac:dyDescent="0.25">
      <c r="A109" s="396"/>
      <c r="B109" s="397"/>
      <c r="C109" s="396"/>
      <c r="D109" s="396"/>
      <c r="E109" s="396"/>
      <c r="F109" s="398" t="s">
        <v>96</v>
      </c>
      <c r="G109" s="218">
        <f t="shared" ref="G109:L109" si="10">SUM(G105:G108)</f>
        <v>14</v>
      </c>
      <c r="H109" s="219">
        <f t="shared" si="10"/>
        <v>12</v>
      </c>
      <c r="I109" s="219">
        <f t="shared" si="10"/>
        <v>15</v>
      </c>
      <c r="J109" s="220">
        <f t="shared" si="10"/>
        <v>22</v>
      </c>
      <c r="K109" s="220">
        <f t="shared" si="10"/>
        <v>23</v>
      </c>
      <c r="L109" s="220">
        <f t="shared" si="10"/>
        <v>14</v>
      </c>
      <c r="M109" s="55"/>
      <c r="N109" s="55"/>
      <c r="O109" s="73">
        <f>SUM(O105:O108)</f>
        <v>44</v>
      </c>
      <c r="P109" s="168"/>
      <c r="Q109" s="168"/>
      <c r="R109" s="73"/>
      <c r="S109" s="73"/>
      <c r="T109" s="66"/>
    </row>
    <row r="110" spans="1:20" ht="15" customHeight="1" x14ac:dyDescent="0.25">
      <c r="A110" s="401"/>
      <c r="B110" s="399"/>
      <c r="C110" s="400"/>
      <c r="D110" s="400"/>
      <c r="E110" s="400"/>
      <c r="F110" s="400"/>
      <c r="G110" s="223"/>
      <c r="H110" s="223"/>
      <c r="I110" s="223"/>
      <c r="J110" s="223"/>
      <c r="K110" s="223"/>
      <c r="L110" s="223"/>
      <c r="M110" s="52"/>
      <c r="N110" s="53"/>
      <c r="O110" s="84"/>
      <c r="P110" s="157"/>
      <c r="Q110" s="168"/>
      <c r="R110" s="25"/>
      <c r="S110" s="25"/>
      <c r="T110" s="65"/>
    </row>
    <row r="111" spans="1:20" x14ac:dyDescent="0.25">
      <c r="A111" s="858" t="s">
        <v>39</v>
      </c>
      <c r="B111" s="860" t="s">
        <v>84</v>
      </c>
      <c r="C111" s="395" t="s">
        <v>193</v>
      </c>
      <c r="D111" s="395">
        <v>710.72900000000004</v>
      </c>
      <c r="E111" s="395">
        <v>20</v>
      </c>
      <c r="F111" s="395" t="s">
        <v>219</v>
      </c>
      <c r="G111" s="225"/>
      <c r="H111" s="286">
        <v>2</v>
      </c>
      <c r="I111" s="280">
        <v>5</v>
      </c>
      <c r="J111" s="287">
        <v>2</v>
      </c>
      <c r="K111" s="516">
        <v>5</v>
      </c>
      <c r="L111" s="578" t="s">
        <v>244</v>
      </c>
      <c r="M111" s="125" t="s">
        <v>99</v>
      </c>
      <c r="N111" s="53"/>
      <c r="O111" s="325">
        <v>8</v>
      </c>
      <c r="P111" s="156">
        <v>2</v>
      </c>
      <c r="Q111" s="169"/>
      <c r="R111" s="131"/>
      <c r="S111" s="125" t="s">
        <v>99</v>
      </c>
      <c r="T111" s="53"/>
    </row>
    <row r="112" spans="1:20" x14ac:dyDescent="0.25">
      <c r="A112" s="859"/>
      <c r="B112" s="861"/>
      <c r="C112" s="395" t="s">
        <v>194</v>
      </c>
      <c r="D112" s="395">
        <v>340.74400000000003</v>
      </c>
      <c r="E112" s="395">
        <v>20</v>
      </c>
      <c r="F112" s="395" t="s">
        <v>224</v>
      </c>
      <c r="G112" s="378"/>
      <c r="H112" s="288">
        <v>0</v>
      </c>
      <c r="I112" s="289">
        <v>4</v>
      </c>
      <c r="J112" s="290">
        <v>4</v>
      </c>
      <c r="K112" s="515">
        <v>4</v>
      </c>
      <c r="L112" s="576" t="s">
        <v>244</v>
      </c>
      <c r="M112" s="55"/>
      <c r="N112" s="124" t="s">
        <v>99</v>
      </c>
      <c r="O112" s="325">
        <v>8</v>
      </c>
      <c r="P112" s="156">
        <v>2</v>
      </c>
      <c r="Q112" s="169"/>
      <c r="R112" s="131"/>
      <c r="S112" s="55"/>
      <c r="T112" s="123" t="s">
        <v>99</v>
      </c>
    </row>
    <row r="113" spans="1:20" x14ac:dyDescent="0.25">
      <c r="A113" s="372"/>
      <c r="B113" s="384"/>
      <c r="C113" s="395" t="s">
        <v>41</v>
      </c>
      <c r="D113" s="173">
        <v>709</v>
      </c>
      <c r="E113" s="173">
        <v>20</v>
      </c>
      <c r="F113" s="173" t="s">
        <v>140</v>
      </c>
      <c r="G113" s="131"/>
      <c r="H113" s="373"/>
      <c r="I113" s="155"/>
      <c r="J113" s="374"/>
      <c r="K113" s="482">
        <v>1</v>
      </c>
      <c r="L113" s="482">
        <v>4</v>
      </c>
      <c r="M113" s="322"/>
      <c r="N113" s="135"/>
      <c r="O113" s="141"/>
      <c r="P113" s="159"/>
      <c r="Q113" s="169"/>
      <c r="R113" s="123" t="s">
        <v>99</v>
      </c>
      <c r="S113" s="131"/>
      <c r="T113" s="132"/>
    </row>
    <row r="114" spans="1:20" x14ac:dyDescent="0.25">
      <c r="A114" s="372"/>
      <c r="B114" s="384"/>
      <c r="C114" s="395" t="s">
        <v>42</v>
      </c>
      <c r="D114" s="173">
        <v>709</v>
      </c>
      <c r="E114" s="173">
        <v>16</v>
      </c>
      <c r="F114" s="173" t="s">
        <v>141</v>
      </c>
      <c r="G114" s="131"/>
      <c r="H114" s="389"/>
      <c r="I114" s="390"/>
      <c r="J114" s="484"/>
      <c r="K114" s="482">
        <v>1</v>
      </c>
      <c r="L114" s="482">
        <v>5</v>
      </c>
      <c r="M114" s="322"/>
      <c r="N114" s="135"/>
      <c r="O114" s="141"/>
      <c r="P114" s="159"/>
      <c r="Q114" s="169"/>
      <c r="R114" s="123"/>
      <c r="S114" s="131"/>
      <c r="T114" s="132"/>
    </row>
    <row r="115" spans="1:20" x14ac:dyDescent="0.25">
      <c r="A115" s="372"/>
      <c r="B115" s="384"/>
      <c r="C115" s="395" t="s">
        <v>207</v>
      </c>
      <c r="D115" s="173">
        <v>709</v>
      </c>
      <c r="E115" s="173">
        <v>16</v>
      </c>
      <c r="F115" s="172" t="s">
        <v>208</v>
      </c>
      <c r="G115" s="152"/>
      <c r="H115" s="152"/>
      <c r="I115" s="141"/>
      <c r="J115" s="330"/>
      <c r="K115" s="482">
        <v>0</v>
      </c>
      <c r="L115" s="482">
        <v>0</v>
      </c>
      <c r="M115" s="322"/>
      <c r="N115" s="135"/>
      <c r="O115" s="139">
        <v>16</v>
      </c>
      <c r="P115" s="156">
        <v>1</v>
      </c>
      <c r="Q115" s="169"/>
      <c r="R115" s="123" t="s">
        <v>99</v>
      </c>
      <c r="S115" s="131"/>
      <c r="T115" s="132"/>
    </row>
    <row r="116" spans="1:20" x14ac:dyDescent="0.25">
      <c r="A116" s="372"/>
      <c r="B116" s="384"/>
      <c r="C116" s="395" t="s">
        <v>47</v>
      </c>
      <c r="D116" s="173">
        <v>709</v>
      </c>
      <c r="E116" s="173">
        <v>20</v>
      </c>
      <c r="F116" s="173" t="s">
        <v>149</v>
      </c>
      <c r="G116" s="152"/>
      <c r="H116" s="152"/>
      <c r="I116" s="152"/>
      <c r="J116" s="330"/>
      <c r="K116" s="482">
        <v>2</v>
      </c>
      <c r="L116" s="482">
        <v>8</v>
      </c>
      <c r="M116" s="322"/>
      <c r="N116" s="135"/>
      <c r="O116" s="139">
        <v>16</v>
      </c>
      <c r="P116" s="156">
        <v>1</v>
      </c>
      <c r="Q116" s="169"/>
      <c r="R116" s="123" t="s">
        <v>99</v>
      </c>
      <c r="S116" s="131"/>
      <c r="T116" s="132"/>
    </row>
    <row r="117" spans="1:20" x14ac:dyDescent="0.25">
      <c r="A117" s="393"/>
      <c r="B117" s="394"/>
      <c r="C117" s="395" t="s">
        <v>209</v>
      </c>
      <c r="D117" s="173">
        <v>709</v>
      </c>
      <c r="E117" s="173">
        <v>9</v>
      </c>
      <c r="F117" s="375" t="s">
        <v>210</v>
      </c>
      <c r="G117" s="152"/>
      <c r="H117" s="152"/>
      <c r="I117" s="152"/>
      <c r="J117" s="330"/>
      <c r="K117" s="483">
        <v>0</v>
      </c>
      <c r="L117" s="483">
        <v>5</v>
      </c>
      <c r="M117" s="322"/>
      <c r="N117" s="135"/>
      <c r="O117" s="139">
        <v>14</v>
      </c>
      <c r="P117" s="156">
        <v>1.5</v>
      </c>
      <c r="Q117" s="169"/>
      <c r="R117" s="123" t="s">
        <v>99</v>
      </c>
      <c r="S117" s="131"/>
      <c r="T117" s="132"/>
    </row>
    <row r="118" spans="1:20" x14ac:dyDescent="0.25">
      <c r="A118" s="35"/>
      <c r="B118" s="35"/>
      <c r="C118" s="36"/>
      <c r="D118" s="36"/>
      <c r="E118" s="36"/>
      <c r="F118" s="41" t="s">
        <v>96</v>
      </c>
      <c r="G118" s="168"/>
      <c r="H118" s="218">
        <f>SUM(H111:H112)</f>
        <v>2</v>
      </c>
      <c r="I118" s="219">
        <f>SUM(I111:I112)</f>
        <v>9</v>
      </c>
      <c r="J118" s="220">
        <f>SUM(J111:J112)</f>
        <v>6</v>
      </c>
      <c r="K118" s="220">
        <f>SUM(K111:K117)</f>
        <v>13</v>
      </c>
      <c r="L118" s="220">
        <f>SUM(L111:L117)</f>
        <v>22</v>
      </c>
      <c r="M118" s="55"/>
      <c r="N118" s="55"/>
      <c r="O118" s="73">
        <f>SUM(O111:O112)</f>
        <v>16</v>
      </c>
      <c r="P118" s="168"/>
      <c r="Q118" s="168"/>
      <c r="R118" s="73"/>
      <c r="S118" s="73"/>
      <c r="T118" s="66"/>
    </row>
    <row r="119" spans="1:20" ht="183" customHeight="1" x14ac:dyDescent="0.25">
      <c r="A119" s="209"/>
      <c r="B119" s="166"/>
      <c r="C119" s="67"/>
      <c r="D119" s="67"/>
      <c r="E119" s="67"/>
      <c r="F119" s="67"/>
      <c r="G119" s="223"/>
      <c r="H119" s="223"/>
      <c r="I119" s="223"/>
      <c r="J119" s="223"/>
      <c r="K119" s="223"/>
      <c r="L119" s="223"/>
      <c r="M119" s="52"/>
      <c r="N119" s="53"/>
      <c r="O119" s="212"/>
      <c r="P119" s="212"/>
      <c r="Q119" s="213"/>
      <c r="R119" s="313"/>
      <c r="S119" s="313"/>
      <c r="T119" s="314"/>
    </row>
    <row r="120" spans="1:20" ht="21" x14ac:dyDescent="0.25">
      <c r="A120" s="209" t="s">
        <v>177</v>
      </c>
      <c r="B120" s="166"/>
      <c r="C120" s="67"/>
      <c r="D120" s="67"/>
      <c r="E120" s="67"/>
      <c r="F120" s="67"/>
      <c r="G120" s="223"/>
      <c r="H120" s="223"/>
      <c r="I120" s="223"/>
      <c r="J120" s="223"/>
      <c r="K120" s="223"/>
      <c r="L120" s="223"/>
      <c r="M120" s="52"/>
      <c r="N120" s="53"/>
      <c r="O120" s="215"/>
      <c r="P120" s="215"/>
      <c r="Q120" s="31"/>
      <c r="R120" s="190"/>
      <c r="S120" s="190"/>
      <c r="T120" s="2"/>
    </row>
    <row r="121" spans="1:20" ht="15.75" x14ac:dyDescent="0.25">
      <c r="A121" s="37"/>
      <c r="B121" s="39"/>
      <c r="C121" s="37"/>
      <c r="D121" s="37"/>
      <c r="E121" s="37"/>
      <c r="F121" s="37"/>
      <c r="G121" s="223"/>
      <c r="H121" s="223"/>
      <c r="I121" s="223"/>
      <c r="J121" s="223"/>
      <c r="K121" s="223"/>
      <c r="L121" s="223"/>
      <c r="M121" s="52"/>
      <c r="N121" s="53"/>
      <c r="O121" s="215"/>
      <c r="P121" s="215"/>
      <c r="Q121" s="31"/>
      <c r="R121" s="190"/>
      <c r="S121" s="190"/>
      <c r="T121" s="2"/>
    </row>
    <row r="122" spans="1:20" x14ac:dyDescent="0.25">
      <c r="A122" s="842" t="s">
        <v>40</v>
      </c>
      <c r="B122" s="844" t="s">
        <v>63</v>
      </c>
      <c r="C122" s="115" t="s">
        <v>65</v>
      </c>
      <c r="D122" s="136"/>
      <c r="E122" s="136">
        <v>20</v>
      </c>
      <c r="F122" s="112" t="s">
        <v>68</v>
      </c>
      <c r="G122" s="232">
        <v>14</v>
      </c>
      <c r="H122" s="226">
        <v>10</v>
      </c>
      <c r="I122" s="305">
        <v>9</v>
      </c>
      <c r="J122" s="175">
        <v>12</v>
      </c>
      <c r="K122" s="582"/>
      <c r="L122" s="583"/>
      <c r="M122" s="584"/>
      <c r="N122" s="584"/>
      <c r="O122" s="585"/>
      <c r="P122" s="585"/>
      <c r="Q122" s="548"/>
      <c r="R122" s="586"/>
      <c r="S122" s="586"/>
      <c r="T122" s="587"/>
    </row>
    <row r="123" spans="1:20" x14ac:dyDescent="0.25">
      <c r="A123" s="843"/>
      <c r="B123" s="845"/>
      <c r="C123" s="85" t="s">
        <v>67</v>
      </c>
      <c r="D123" s="137">
        <v>723</v>
      </c>
      <c r="E123" s="137">
        <v>20</v>
      </c>
      <c r="F123" s="8" t="s">
        <v>70</v>
      </c>
      <c r="G123" s="233">
        <v>14</v>
      </c>
      <c r="H123" s="229">
        <v>13</v>
      </c>
      <c r="I123" s="229">
        <v>13</v>
      </c>
      <c r="J123" s="282">
        <v>9</v>
      </c>
      <c r="K123" s="474">
        <v>8</v>
      </c>
      <c r="L123" s="474">
        <v>8</v>
      </c>
      <c r="M123" s="125" t="s">
        <v>99</v>
      </c>
      <c r="N123" s="135"/>
      <c r="O123" s="139">
        <v>15</v>
      </c>
      <c r="P123" s="139">
        <v>1</v>
      </c>
      <c r="Q123" s="123" t="s">
        <v>99</v>
      </c>
      <c r="R123" s="131"/>
      <c r="S123" s="25"/>
      <c r="T123" s="132"/>
    </row>
    <row r="124" spans="1:20" x14ac:dyDescent="0.25">
      <c r="A124" s="843"/>
      <c r="B124" s="845"/>
      <c r="C124" s="85" t="s">
        <v>66</v>
      </c>
      <c r="D124" s="137">
        <v>723</v>
      </c>
      <c r="E124" s="137">
        <v>20</v>
      </c>
      <c r="F124" s="8" t="s">
        <v>69</v>
      </c>
      <c r="G124" s="234">
        <v>14</v>
      </c>
      <c r="H124" s="306">
        <v>7</v>
      </c>
      <c r="I124" s="306">
        <v>7</v>
      </c>
      <c r="J124" s="282">
        <v>6</v>
      </c>
      <c r="K124" s="282">
        <v>6</v>
      </c>
      <c r="L124" s="228">
        <v>16</v>
      </c>
      <c r="M124" s="123" t="s">
        <v>99</v>
      </c>
      <c r="N124" s="135"/>
      <c r="O124" s="139">
        <v>15</v>
      </c>
      <c r="P124" s="139">
        <v>1</v>
      </c>
      <c r="Q124" s="123" t="s">
        <v>99</v>
      </c>
      <c r="R124" s="131"/>
      <c r="S124" s="131"/>
      <c r="T124" s="132"/>
    </row>
    <row r="125" spans="1:20" x14ac:dyDescent="0.25">
      <c r="A125" s="178"/>
      <c r="B125" s="179"/>
      <c r="C125" s="162" t="s">
        <v>115</v>
      </c>
      <c r="D125" s="162">
        <v>723</v>
      </c>
      <c r="E125" s="162">
        <v>20</v>
      </c>
      <c r="F125" s="162" t="s">
        <v>147</v>
      </c>
      <c r="G125" s="329"/>
      <c r="H125" s="152"/>
      <c r="I125" s="152"/>
      <c r="J125" s="330"/>
      <c r="K125" s="509">
        <v>0</v>
      </c>
      <c r="L125" s="509" t="s">
        <v>244</v>
      </c>
      <c r="M125" s="53"/>
      <c r="N125" s="53"/>
      <c r="O125" s="139">
        <v>15</v>
      </c>
      <c r="P125" s="139">
        <v>1</v>
      </c>
      <c r="Q125" s="131"/>
      <c r="R125" s="131"/>
      <c r="S125" s="123" t="s">
        <v>99</v>
      </c>
      <c r="T125" s="132"/>
    </row>
    <row r="126" spans="1:20" x14ac:dyDescent="0.25">
      <c r="A126" s="178"/>
      <c r="B126" s="163" t="s">
        <v>139</v>
      </c>
      <c r="C126" s="117" t="s">
        <v>116</v>
      </c>
      <c r="D126" s="117">
        <v>701</v>
      </c>
      <c r="E126" s="117">
        <v>20</v>
      </c>
      <c r="F126" s="117" t="s">
        <v>137</v>
      </c>
      <c r="G126" s="329"/>
      <c r="H126" s="152"/>
      <c r="I126" s="332"/>
      <c r="J126" s="333"/>
      <c r="K126" s="333"/>
      <c r="L126" s="333"/>
      <c r="M126" s="53"/>
      <c r="N126" s="53"/>
      <c r="O126" s="139">
        <v>0</v>
      </c>
      <c r="P126" s="139"/>
      <c r="Q126" s="161"/>
      <c r="R126" s="131"/>
      <c r="S126" s="73"/>
      <c r="T126" s="132"/>
    </row>
    <row r="127" spans="1:20" x14ac:dyDescent="0.25">
      <c r="A127" s="35"/>
      <c r="B127" s="38"/>
      <c r="C127" s="36"/>
      <c r="D127" s="36"/>
      <c r="E127" s="36"/>
      <c r="F127" s="41" t="s">
        <v>96</v>
      </c>
      <c r="G127" s="218">
        <f t="shared" ref="G127:L127" si="11">SUM(G122:G124)</f>
        <v>42</v>
      </c>
      <c r="H127" s="219">
        <f t="shared" si="11"/>
        <v>30</v>
      </c>
      <c r="I127" s="219">
        <f t="shared" si="11"/>
        <v>29</v>
      </c>
      <c r="J127" s="220">
        <f t="shared" si="11"/>
        <v>27</v>
      </c>
      <c r="K127" s="220">
        <f t="shared" si="11"/>
        <v>14</v>
      </c>
      <c r="L127" s="220">
        <f t="shared" si="11"/>
        <v>24</v>
      </c>
      <c r="M127" s="55"/>
      <c r="N127" s="55"/>
      <c r="O127" s="73">
        <f>SUM(O123:O126)</f>
        <v>45</v>
      </c>
      <c r="P127" s="168"/>
      <c r="Q127" s="168"/>
      <c r="R127" s="73"/>
      <c r="S127" s="73"/>
      <c r="T127" s="66"/>
    </row>
    <row r="128" spans="1:20" ht="15.75" x14ac:dyDescent="0.25">
      <c r="A128" s="37"/>
      <c r="B128" s="39"/>
      <c r="C128" s="37"/>
      <c r="D128" s="37"/>
      <c r="E128" s="37"/>
      <c r="F128" s="37"/>
      <c r="G128" s="223"/>
      <c r="H128" s="223"/>
      <c r="I128" s="223"/>
      <c r="J128" s="223"/>
      <c r="K128" s="223"/>
      <c r="L128" s="223"/>
      <c r="M128" s="52"/>
      <c r="N128" s="53"/>
      <c r="O128" s="212"/>
      <c r="P128" s="212"/>
      <c r="Q128" s="213"/>
      <c r="R128" s="313"/>
      <c r="S128" s="313"/>
      <c r="T128" s="314"/>
    </row>
    <row r="129" spans="1:20" x14ac:dyDescent="0.25">
      <c r="A129" s="846" t="s">
        <v>40</v>
      </c>
      <c r="B129" s="844" t="s">
        <v>64</v>
      </c>
      <c r="C129" s="115" t="s">
        <v>73</v>
      </c>
      <c r="D129" s="136"/>
      <c r="E129" s="136">
        <v>20</v>
      </c>
      <c r="F129" s="112" t="s">
        <v>75</v>
      </c>
      <c r="G129" s="279">
        <v>2</v>
      </c>
      <c r="H129" s="305">
        <v>5</v>
      </c>
      <c r="I129" s="305">
        <v>7</v>
      </c>
      <c r="J129" s="317">
        <v>30</v>
      </c>
      <c r="K129" s="582"/>
      <c r="L129" s="583"/>
      <c r="M129" s="584"/>
      <c r="N129" s="584"/>
      <c r="O129" s="216"/>
      <c r="P129" s="216"/>
      <c r="Q129" s="217"/>
      <c r="R129" s="315"/>
      <c r="S129" s="315"/>
      <c r="T129" s="316"/>
    </row>
    <row r="130" spans="1:20" x14ac:dyDescent="0.25">
      <c r="A130" s="847"/>
      <c r="B130" s="845"/>
      <c r="C130" s="85" t="s">
        <v>71</v>
      </c>
      <c r="D130" s="137">
        <v>723</v>
      </c>
      <c r="E130" s="137">
        <v>20</v>
      </c>
      <c r="F130" s="8" t="s">
        <v>72</v>
      </c>
      <c r="G130" s="281">
        <v>7</v>
      </c>
      <c r="H130" s="231">
        <v>11</v>
      </c>
      <c r="I130" s="231">
        <v>14</v>
      </c>
      <c r="J130" s="282">
        <v>5</v>
      </c>
      <c r="K130" s="441">
        <v>6</v>
      </c>
      <c r="L130" s="588">
        <v>12</v>
      </c>
      <c r="M130" s="125" t="s">
        <v>99</v>
      </c>
      <c r="N130" s="135"/>
      <c r="O130" s="139">
        <v>15</v>
      </c>
      <c r="P130" s="139">
        <v>1</v>
      </c>
      <c r="Q130" s="123" t="s">
        <v>99</v>
      </c>
      <c r="R130" s="131"/>
      <c r="S130" s="25"/>
      <c r="T130" s="132"/>
    </row>
    <row r="131" spans="1:20" x14ac:dyDescent="0.25">
      <c r="A131" s="847"/>
      <c r="B131" s="845"/>
      <c r="C131" s="85" t="s">
        <v>74</v>
      </c>
      <c r="D131" s="137">
        <v>723</v>
      </c>
      <c r="E131" s="137">
        <v>20</v>
      </c>
      <c r="F131" s="8" t="s">
        <v>76</v>
      </c>
      <c r="G131" s="281">
        <v>6</v>
      </c>
      <c r="H131" s="306">
        <v>8</v>
      </c>
      <c r="I131" s="306">
        <v>9</v>
      </c>
      <c r="J131" s="282">
        <v>7</v>
      </c>
      <c r="K131" s="442">
        <v>0</v>
      </c>
      <c r="L131" s="415">
        <v>18</v>
      </c>
      <c r="M131" s="125" t="s">
        <v>99</v>
      </c>
      <c r="N131" s="135"/>
      <c r="O131" s="139">
        <v>15</v>
      </c>
      <c r="P131" s="139">
        <v>1</v>
      </c>
      <c r="Q131" s="123" t="s">
        <v>99</v>
      </c>
      <c r="R131" s="131"/>
      <c r="S131" s="131"/>
      <c r="T131" s="132"/>
    </row>
    <row r="132" spans="1:20" x14ac:dyDescent="0.25">
      <c r="A132" s="847"/>
      <c r="B132" s="845"/>
      <c r="C132" s="162" t="s">
        <v>117</v>
      </c>
      <c r="D132" s="162">
        <v>744</v>
      </c>
      <c r="E132" s="162">
        <v>20</v>
      </c>
      <c r="F132" s="162" t="s">
        <v>142</v>
      </c>
      <c r="G132" s="329"/>
      <c r="H132" s="152"/>
      <c r="I132" s="152"/>
      <c r="J132" s="330"/>
      <c r="K132" s="506">
        <v>3</v>
      </c>
      <c r="L132" s="506" t="s">
        <v>244</v>
      </c>
      <c r="M132" s="89"/>
      <c r="N132" s="89"/>
      <c r="O132" s="139">
        <v>15</v>
      </c>
      <c r="P132" s="139">
        <v>1</v>
      </c>
      <c r="Q132" s="131"/>
      <c r="R132" s="131"/>
      <c r="S132" s="123" t="s">
        <v>99</v>
      </c>
      <c r="T132" s="132"/>
    </row>
    <row r="133" spans="1:20" x14ac:dyDescent="0.25">
      <c r="A133" s="180"/>
      <c r="B133" s="163" t="s">
        <v>139</v>
      </c>
      <c r="C133" s="117" t="s">
        <v>118</v>
      </c>
      <c r="D133" s="117">
        <v>723</v>
      </c>
      <c r="E133" s="117">
        <v>20</v>
      </c>
      <c r="F133" s="117" t="s">
        <v>136</v>
      </c>
      <c r="G133" s="331"/>
      <c r="H133" s="332"/>
      <c r="I133" s="152"/>
      <c r="J133" s="330"/>
      <c r="K133" s="434"/>
      <c r="L133" s="434"/>
      <c r="M133" s="89"/>
      <c r="N133" s="89"/>
      <c r="O133" s="139">
        <v>0</v>
      </c>
      <c r="P133" s="139"/>
      <c r="Q133" s="161"/>
      <c r="R133" s="131"/>
      <c r="S133" s="73"/>
      <c r="T133" s="132"/>
    </row>
    <row r="134" spans="1:20" x14ac:dyDescent="0.25">
      <c r="A134" s="35"/>
      <c r="B134" s="38"/>
      <c r="C134" s="36"/>
      <c r="D134" s="36"/>
      <c r="E134" s="36"/>
      <c r="F134" s="41" t="s">
        <v>96</v>
      </c>
      <c r="G134" s="218">
        <f t="shared" ref="G134:L134" si="12">SUM(G129:G131)</f>
        <v>15</v>
      </c>
      <c r="H134" s="219">
        <f t="shared" si="12"/>
        <v>24</v>
      </c>
      <c r="I134" s="219">
        <f t="shared" si="12"/>
        <v>30</v>
      </c>
      <c r="J134" s="219">
        <f t="shared" si="12"/>
        <v>42</v>
      </c>
      <c r="K134" s="219">
        <f t="shared" si="12"/>
        <v>6</v>
      </c>
      <c r="L134" s="219">
        <f t="shared" si="12"/>
        <v>30</v>
      </c>
      <c r="M134" s="55"/>
      <c r="N134" s="55"/>
      <c r="O134" s="73">
        <f>SUM(O130:O133)</f>
        <v>45</v>
      </c>
      <c r="P134" s="168"/>
      <c r="Q134" s="168"/>
      <c r="R134" s="73"/>
      <c r="S134" s="73"/>
      <c r="T134" s="66"/>
    </row>
    <row r="135" spans="1:20" x14ac:dyDescent="0.25">
      <c r="A135" s="97"/>
      <c r="B135" s="98"/>
      <c r="C135" s="99"/>
      <c r="D135" s="99"/>
      <c r="E135" s="99"/>
      <c r="F135" s="100"/>
      <c r="G135" s="235"/>
      <c r="H135" s="235"/>
      <c r="I135" s="93"/>
      <c r="J135" s="93"/>
      <c r="K135" s="93"/>
      <c r="L135" s="93"/>
      <c r="M135" s="55"/>
      <c r="N135" s="55"/>
      <c r="O135" s="94"/>
      <c r="P135" s="158"/>
      <c r="Q135" s="168"/>
      <c r="R135" s="94"/>
      <c r="S135" s="94"/>
      <c r="T135" s="95"/>
    </row>
    <row r="136" spans="1:20" x14ac:dyDescent="0.25">
      <c r="A136" s="846" t="s">
        <v>40</v>
      </c>
      <c r="B136" s="855" t="s">
        <v>121</v>
      </c>
      <c r="C136" s="114" t="s">
        <v>119</v>
      </c>
      <c r="D136" s="113">
        <v>732</v>
      </c>
      <c r="E136" s="113">
        <v>20</v>
      </c>
      <c r="F136" s="113" t="s">
        <v>122</v>
      </c>
      <c r="G136" s="351">
        <v>14</v>
      </c>
      <c r="H136" s="352">
        <v>24</v>
      </c>
      <c r="I136" s="353">
        <v>15</v>
      </c>
      <c r="J136" s="354">
        <v>11</v>
      </c>
      <c r="K136" s="435">
        <v>2</v>
      </c>
      <c r="L136" s="414">
        <v>16</v>
      </c>
      <c r="M136" s="128"/>
      <c r="N136" s="129"/>
      <c r="O136" s="139">
        <v>15</v>
      </c>
      <c r="P136" s="156">
        <v>1</v>
      </c>
      <c r="Q136" s="123" t="s">
        <v>99</v>
      </c>
      <c r="R136" s="94"/>
      <c r="S136" s="94"/>
      <c r="T136" s="95"/>
    </row>
    <row r="137" spans="1:20" x14ac:dyDescent="0.25">
      <c r="A137" s="847"/>
      <c r="B137" s="845"/>
      <c r="C137" s="114" t="s">
        <v>120</v>
      </c>
      <c r="D137" s="113">
        <v>732</v>
      </c>
      <c r="E137" s="113">
        <v>20</v>
      </c>
      <c r="F137" s="113" t="s">
        <v>133</v>
      </c>
      <c r="G137" s="355">
        <v>14</v>
      </c>
      <c r="H137" s="356">
        <v>16</v>
      </c>
      <c r="I137" s="357">
        <v>16</v>
      </c>
      <c r="J137" s="282">
        <v>8</v>
      </c>
      <c r="K137" s="507">
        <v>8</v>
      </c>
      <c r="L137" s="506" t="s">
        <v>244</v>
      </c>
      <c r="M137" s="128"/>
      <c r="N137" s="129"/>
      <c r="O137" s="139">
        <v>15</v>
      </c>
      <c r="P137" s="156">
        <v>1</v>
      </c>
      <c r="Q137" s="169"/>
      <c r="R137" s="94"/>
      <c r="S137" s="123" t="s">
        <v>99</v>
      </c>
      <c r="T137" s="95"/>
    </row>
    <row r="138" spans="1:20" x14ac:dyDescent="0.25">
      <c r="A138" s="847"/>
      <c r="B138" s="845"/>
      <c r="C138" s="103" t="s">
        <v>123</v>
      </c>
      <c r="D138" s="104"/>
      <c r="E138" s="138" t="s">
        <v>100</v>
      </c>
      <c r="F138" s="104" t="s">
        <v>124</v>
      </c>
      <c r="G138" s="148"/>
      <c r="H138" s="149"/>
      <c r="I138" s="150"/>
      <c r="J138" s="151"/>
      <c r="K138" s="437"/>
      <c r="L138" s="437"/>
      <c r="M138" s="55"/>
      <c r="N138" s="55"/>
      <c r="O138" s="139">
        <v>10</v>
      </c>
      <c r="P138" s="156"/>
      <c r="Q138" s="168"/>
      <c r="R138" s="73"/>
      <c r="S138" s="73"/>
      <c r="T138" s="66"/>
    </row>
    <row r="139" spans="1:20" x14ac:dyDescent="0.25">
      <c r="A139" s="90"/>
      <c r="B139" s="91"/>
      <c r="C139" s="101"/>
      <c r="D139" s="101"/>
      <c r="E139" s="101"/>
      <c r="F139" s="102" t="s">
        <v>96</v>
      </c>
      <c r="G139" s="236">
        <f t="shared" ref="G139:L139" si="13">SUM(G136:G138)</f>
        <v>28</v>
      </c>
      <c r="H139" s="237">
        <f t="shared" si="13"/>
        <v>40</v>
      </c>
      <c r="I139" s="237">
        <f t="shared" si="13"/>
        <v>31</v>
      </c>
      <c r="J139" s="238">
        <f t="shared" si="13"/>
        <v>19</v>
      </c>
      <c r="K139" s="238">
        <f t="shared" si="13"/>
        <v>10</v>
      </c>
      <c r="L139" s="238">
        <f t="shared" si="13"/>
        <v>16</v>
      </c>
      <c r="M139" s="55"/>
      <c r="N139" s="55"/>
      <c r="O139" s="73">
        <f>SUM(O136:O138)</f>
        <v>40</v>
      </c>
      <c r="P139" s="168"/>
      <c r="Q139" s="168"/>
      <c r="R139" s="73"/>
      <c r="S139" s="73"/>
      <c r="T139" s="66"/>
    </row>
    <row r="140" spans="1:20" ht="15.75" x14ac:dyDescent="0.25">
      <c r="A140" s="37"/>
      <c r="B140" s="39"/>
      <c r="C140" s="37"/>
      <c r="D140" s="37"/>
      <c r="E140" s="37"/>
      <c r="F140" s="37"/>
      <c r="G140" s="223"/>
      <c r="H140" s="223"/>
      <c r="I140" s="223"/>
      <c r="J140" s="223"/>
      <c r="K140" s="223"/>
      <c r="L140" s="223"/>
      <c r="M140" s="52"/>
      <c r="N140" s="53"/>
      <c r="O140" s="84"/>
      <c r="P140" s="157"/>
      <c r="Q140" s="168"/>
      <c r="R140" s="25"/>
      <c r="S140" s="25"/>
      <c r="T140" s="65"/>
    </row>
    <row r="141" spans="1:20" x14ac:dyDescent="0.25">
      <c r="A141" s="862" t="s">
        <v>40</v>
      </c>
      <c r="B141" s="865" t="s">
        <v>77</v>
      </c>
      <c r="C141" s="395" t="s">
        <v>179</v>
      </c>
      <c r="D141" s="173">
        <v>756</v>
      </c>
      <c r="E141" s="173">
        <v>20</v>
      </c>
      <c r="F141" s="173" t="s">
        <v>223</v>
      </c>
      <c r="G141" s="294">
        <v>0</v>
      </c>
      <c r="H141" s="295">
        <v>3</v>
      </c>
      <c r="I141" s="280">
        <v>2</v>
      </c>
      <c r="J141" s="296">
        <v>4</v>
      </c>
      <c r="K141" s="488">
        <v>2</v>
      </c>
      <c r="L141" s="488">
        <v>7</v>
      </c>
      <c r="M141" s="125" t="s">
        <v>99</v>
      </c>
      <c r="N141" s="135"/>
      <c r="O141" s="325">
        <v>12</v>
      </c>
      <c r="P141" s="156">
        <v>3</v>
      </c>
      <c r="Q141" s="167" t="s">
        <v>99</v>
      </c>
      <c r="R141" s="131"/>
      <c r="S141" s="131"/>
      <c r="T141" s="132"/>
    </row>
    <row r="142" spans="1:20" x14ac:dyDescent="0.25">
      <c r="A142" s="863"/>
      <c r="B142" s="866"/>
      <c r="C142" s="395" t="s">
        <v>178</v>
      </c>
      <c r="D142" s="173">
        <v>756</v>
      </c>
      <c r="E142" s="173">
        <v>20</v>
      </c>
      <c r="F142" s="173" t="s">
        <v>222</v>
      </c>
      <c r="G142" s="297">
        <v>1</v>
      </c>
      <c r="H142" s="298">
        <v>4</v>
      </c>
      <c r="I142" s="289">
        <v>0</v>
      </c>
      <c r="J142" s="299">
        <v>3</v>
      </c>
      <c r="K142" s="445">
        <v>2</v>
      </c>
      <c r="L142" s="445">
        <v>8</v>
      </c>
      <c r="M142" s="125" t="s">
        <v>99</v>
      </c>
      <c r="N142" s="124" t="s">
        <v>99</v>
      </c>
      <c r="O142" s="325">
        <v>12</v>
      </c>
      <c r="P142" s="156">
        <v>3</v>
      </c>
      <c r="Q142" s="167" t="s">
        <v>99</v>
      </c>
      <c r="R142" s="127" t="s">
        <v>99</v>
      </c>
      <c r="S142" s="131"/>
      <c r="T142" s="132"/>
    </row>
    <row r="143" spans="1:20" x14ac:dyDescent="0.25">
      <c r="A143" s="863"/>
      <c r="B143" s="866"/>
      <c r="C143" s="395" t="s">
        <v>180</v>
      </c>
      <c r="D143" s="173">
        <v>756</v>
      </c>
      <c r="E143" s="173">
        <v>15</v>
      </c>
      <c r="F143" s="173" t="s">
        <v>221</v>
      </c>
      <c r="G143" s="297">
        <v>2</v>
      </c>
      <c r="H143" s="298">
        <v>6</v>
      </c>
      <c r="I143" s="289">
        <v>4</v>
      </c>
      <c r="J143" s="300">
        <v>0</v>
      </c>
      <c r="K143" s="515">
        <v>1</v>
      </c>
      <c r="L143" s="576" t="s">
        <v>244</v>
      </c>
      <c r="M143" s="125" t="s">
        <v>99</v>
      </c>
      <c r="N143" s="177" t="s">
        <v>99</v>
      </c>
      <c r="O143" s="325">
        <v>12</v>
      </c>
      <c r="P143" s="156">
        <v>4</v>
      </c>
      <c r="Q143" s="169"/>
      <c r="R143" s="131"/>
      <c r="S143" s="127" t="s">
        <v>99</v>
      </c>
      <c r="T143" s="123" t="s">
        <v>99</v>
      </c>
    </row>
    <row r="144" spans="1:20" x14ac:dyDescent="0.25">
      <c r="A144" s="864"/>
      <c r="B144" s="867"/>
      <c r="C144" s="395" t="s">
        <v>181</v>
      </c>
      <c r="D144" s="173">
        <v>756</v>
      </c>
      <c r="E144" s="173">
        <v>20</v>
      </c>
      <c r="F144" s="173" t="s">
        <v>220</v>
      </c>
      <c r="G144" s="301">
        <v>0</v>
      </c>
      <c r="H144" s="302">
        <v>0</v>
      </c>
      <c r="I144" s="303">
        <v>1</v>
      </c>
      <c r="J144" s="304">
        <v>0</v>
      </c>
      <c r="K144" s="511">
        <v>1</v>
      </c>
      <c r="L144" s="577" t="s">
        <v>244</v>
      </c>
      <c r="M144" s="322"/>
      <c r="N144" s="124" t="s">
        <v>99</v>
      </c>
      <c r="O144" s="325">
        <v>8</v>
      </c>
      <c r="P144" s="160">
        <v>2</v>
      </c>
      <c r="Q144" s="169"/>
      <c r="R144" s="131"/>
      <c r="S144" s="131"/>
      <c r="T144" s="123" t="s">
        <v>99</v>
      </c>
    </row>
    <row r="145" spans="1:20" x14ac:dyDescent="0.25">
      <c r="A145" s="396"/>
      <c r="B145" s="397"/>
      <c r="C145" s="396"/>
      <c r="D145" s="396"/>
      <c r="E145" s="396"/>
      <c r="F145" s="41" t="s">
        <v>96</v>
      </c>
      <c r="G145" s="218">
        <f t="shared" ref="G145:L145" si="14">SUM(G141:G144)</f>
        <v>3</v>
      </c>
      <c r="H145" s="219">
        <f t="shared" si="14"/>
        <v>13</v>
      </c>
      <c r="I145" s="219">
        <f t="shared" si="14"/>
        <v>7</v>
      </c>
      <c r="J145" s="220">
        <f t="shared" si="14"/>
        <v>7</v>
      </c>
      <c r="K145" s="220">
        <f t="shared" si="14"/>
        <v>6</v>
      </c>
      <c r="L145" s="220">
        <f t="shared" si="14"/>
        <v>15</v>
      </c>
      <c r="M145" s="55"/>
      <c r="N145" s="55"/>
      <c r="O145" s="73">
        <f>SUM(O141:O144)</f>
        <v>44</v>
      </c>
      <c r="P145" s="168"/>
      <c r="Q145" s="168"/>
      <c r="R145" s="73"/>
      <c r="S145" s="73"/>
      <c r="T145" s="66"/>
    </row>
    <row r="146" spans="1:20" ht="15.75" x14ac:dyDescent="0.25">
      <c r="A146" s="400"/>
      <c r="B146" s="399"/>
      <c r="C146" s="400"/>
      <c r="D146" s="400"/>
      <c r="E146" s="400"/>
      <c r="F146" s="67"/>
      <c r="G146" s="223"/>
      <c r="H146" s="223"/>
      <c r="I146" s="223"/>
      <c r="J146" s="223"/>
      <c r="K146" s="223"/>
      <c r="L146" s="223"/>
      <c r="M146" s="52"/>
      <c r="N146" s="53"/>
      <c r="O146" s="84"/>
      <c r="P146" s="157"/>
      <c r="Q146" s="168"/>
      <c r="R146" s="25"/>
      <c r="S146" s="25"/>
      <c r="T146" s="65"/>
    </row>
    <row r="147" spans="1:20" x14ac:dyDescent="0.25">
      <c r="A147" s="877" t="s">
        <v>40</v>
      </c>
      <c r="B147" s="879" t="s">
        <v>84</v>
      </c>
      <c r="C147" s="395" t="s">
        <v>185</v>
      </c>
      <c r="D147" s="395">
        <v>710.72900000000004</v>
      </c>
      <c r="E147" s="395">
        <v>20</v>
      </c>
      <c r="F147" s="395" t="s">
        <v>219</v>
      </c>
      <c r="G147" s="225"/>
      <c r="H147" s="286">
        <v>3</v>
      </c>
      <c r="I147" s="280">
        <v>4</v>
      </c>
      <c r="J147" s="287">
        <v>2</v>
      </c>
      <c r="K147" s="516">
        <v>1</v>
      </c>
      <c r="L147" s="578" t="s">
        <v>244</v>
      </c>
      <c r="M147" s="125" t="s">
        <v>99</v>
      </c>
      <c r="N147" s="53"/>
      <c r="O147" s="325">
        <v>8</v>
      </c>
      <c r="P147" s="156">
        <v>2</v>
      </c>
      <c r="Q147" s="169"/>
      <c r="R147" s="131"/>
      <c r="S147" s="125" t="s">
        <v>99</v>
      </c>
      <c r="T147" s="65"/>
    </row>
    <row r="148" spans="1:20" x14ac:dyDescent="0.25">
      <c r="A148" s="878"/>
      <c r="B148" s="880"/>
      <c r="C148" s="395" t="s">
        <v>186</v>
      </c>
      <c r="D148" s="395">
        <v>340.74400000000003</v>
      </c>
      <c r="E148" s="395">
        <v>20</v>
      </c>
      <c r="F148" s="395" t="s">
        <v>224</v>
      </c>
      <c r="G148" s="225"/>
      <c r="H148" s="288">
        <v>4</v>
      </c>
      <c r="I148" s="289">
        <v>4</v>
      </c>
      <c r="J148" s="290">
        <v>2</v>
      </c>
      <c r="K148" s="519">
        <v>2</v>
      </c>
      <c r="L148" s="589" t="s">
        <v>244</v>
      </c>
      <c r="M148" s="55"/>
      <c r="N148" s="124" t="s">
        <v>99</v>
      </c>
      <c r="O148" s="325">
        <v>8</v>
      </c>
      <c r="P148" s="156">
        <v>2</v>
      </c>
      <c r="Q148" s="169"/>
      <c r="R148" s="131"/>
      <c r="S148" s="55"/>
      <c r="T148" s="123" t="s">
        <v>99</v>
      </c>
    </row>
    <row r="149" spans="1:20" x14ac:dyDescent="0.25">
      <c r="A149" s="35"/>
      <c r="B149" s="35"/>
      <c r="C149" s="36"/>
      <c r="D149" s="36"/>
      <c r="E149" s="36"/>
      <c r="F149" s="41" t="s">
        <v>96</v>
      </c>
      <c r="G149" s="168"/>
      <c r="H149" s="218">
        <f>SUM(H147:H148)</f>
        <v>7</v>
      </c>
      <c r="I149" s="219">
        <f>SUM(I147:I148)</f>
        <v>8</v>
      </c>
      <c r="J149" s="220">
        <f>SUM(J147:J148)</f>
        <v>4</v>
      </c>
      <c r="K149" s="220">
        <f>SUM(K147:K148)</f>
        <v>3</v>
      </c>
      <c r="L149" s="220">
        <f>SUM(L147:L148)</f>
        <v>0</v>
      </c>
      <c r="M149" s="55"/>
      <c r="N149" s="55"/>
      <c r="O149" s="73">
        <f>SUM(O147:O148)</f>
        <v>16</v>
      </c>
      <c r="P149" s="168"/>
      <c r="Q149" s="168"/>
      <c r="R149" s="73"/>
      <c r="S149" s="73"/>
      <c r="T149" s="66"/>
    </row>
    <row r="150" spans="1:20" ht="15.75" customHeight="1" x14ac:dyDescent="0.25">
      <c r="A150" s="67"/>
      <c r="B150" s="67"/>
      <c r="C150" s="10"/>
      <c r="D150" s="10"/>
      <c r="E150" s="10"/>
      <c r="F150" s="68"/>
      <c r="G150" s="31"/>
      <c r="H150" s="70"/>
      <c r="I150" s="70"/>
      <c r="J150" s="70"/>
      <c r="K150" s="214"/>
      <c r="L150" s="214"/>
      <c r="M150" s="211"/>
      <c r="N150" s="211"/>
      <c r="O150" s="212"/>
      <c r="P150" s="212"/>
      <c r="Q150" s="213"/>
      <c r="R150" s="31"/>
      <c r="S150" s="31"/>
      <c r="T150" s="69"/>
    </row>
    <row r="151" spans="1:20" ht="21" customHeight="1" x14ac:dyDescent="0.25">
      <c r="A151" s="209" t="s">
        <v>184</v>
      </c>
      <c r="B151" s="67"/>
      <c r="C151" s="10"/>
      <c r="D151" s="10"/>
      <c r="E151" s="10"/>
      <c r="F151" s="68"/>
      <c r="G151" s="31"/>
      <c r="H151" s="214"/>
      <c r="I151" s="214"/>
      <c r="J151" s="214"/>
      <c r="K151" s="214"/>
      <c r="L151" s="214"/>
      <c r="M151" s="211"/>
      <c r="N151" s="211"/>
      <c r="O151" s="215"/>
      <c r="P151" s="215"/>
      <c r="Q151" s="31"/>
      <c r="R151" s="31"/>
      <c r="S151" s="31"/>
      <c r="T151" s="69"/>
    </row>
    <row r="152" spans="1:20" ht="15.75" customHeight="1" x14ac:dyDescent="0.25">
      <c r="A152" s="67"/>
      <c r="B152" s="67"/>
      <c r="C152" s="10"/>
      <c r="D152" s="10"/>
      <c r="E152" s="10"/>
      <c r="F152" s="68"/>
      <c r="G152" s="31"/>
      <c r="H152" s="214"/>
      <c r="I152" s="214"/>
      <c r="J152" s="214"/>
      <c r="K152" s="214"/>
      <c r="L152" s="214"/>
      <c r="M152" s="211"/>
      <c r="N152" s="211"/>
      <c r="O152" s="216"/>
      <c r="P152" s="216"/>
      <c r="Q152" s="217"/>
      <c r="R152" s="31"/>
      <c r="S152" s="31"/>
      <c r="T152" s="69"/>
    </row>
    <row r="153" spans="1:20" x14ac:dyDescent="0.25">
      <c r="A153" s="74" t="s">
        <v>102</v>
      </c>
      <c r="B153" s="74" t="s">
        <v>114</v>
      </c>
      <c r="C153" s="71" t="s">
        <v>103</v>
      </c>
      <c r="D153" s="140">
        <v>707</v>
      </c>
      <c r="E153" s="140">
        <v>12</v>
      </c>
      <c r="F153" s="72" t="s">
        <v>104</v>
      </c>
      <c r="G153" s="80"/>
      <c r="H153" s="224">
        <v>6</v>
      </c>
      <c r="I153" s="224">
        <v>7</v>
      </c>
      <c r="J153" s="296">
        <v>4</v>
      </c>
      <c r="K153" s="490">
        <v>10</v>
      </c>
      <c r="L153" s="490">
        <v>11</v>
      </c>
      <c r="M153" s="324"/>
      <c r="N153" s="126" t="s">
        <v>99</v>
      </c>
      <c r="O153" s="139">
        <v>12</v>
      </c>
      <c r="P153" s="156">
        <v>1</v>
      </c>
      <c r="Q153" s="169"/>
      <c r="R153" s="126" t="s">
        <v>99</v>
      </c>
      <c r="S153" s="94"/>
      <c r="T153" s="95"/>
    </row>
    <row r="154" spans="1:20" x14ac:dyDescent="0.25">
      <c r="A154" s="75"/>
      <c r="B154" s="75"/>
      <c r="C154" s="71" t="s">
        <v>105</v>
      </c>
      <c r="D154" s="140">
        <v>707</v>
      </c>
      <c r="E154" s="140">
        <v>12</v>
      </c>
      <c r="F154" s="72" t="s">
        <v>106</v>
      </c>
      <c r="G154" s="81"/>
      <c r="H154" s="222">
        <v>8</v>
      </c>
      <c r="I154" s="222">
        <v>9</v>
      </c>
      <c r="J154" s="299">
        <v>2</v>
      </c>
      <c r="K154" s="493">
        <v>8</v>
      </c>
      <c r="L154" s="493">
        <v>7</v>
      </c>
      <c r="M154" s="324"/>
      <c r="N154" s="126" t="s">
        <v>99</v>
      </c>
      <c r="O154" s="139">
        <v>12</v>
      </c>
      <c r="P154" s="156">
        <v>1</v>
      </c>
      <c r="Q154" s="169"/>
      <c r="R154" s="126" t="s">
        <v>99</v>
      </c>
      <c r="S154" s="94"/>
      <c r="T154" s="95"/>
    </row>
    <row r="155" spans="1:20" x14ac:dyDescent="0.25">
      <c r="A155" s="75"/>
      <c r="B155" s="75"/>
      <c r="C155" s="71" t="s">
        <v>107</v>
      </c>
      <c r="D155" s="371" t="s">
        <v>100</v>
      </c>
      <c r="E155" s="140">
        <v>12</v>
      </c>
      <c r="F155" s="120" t="s">
        <v>108</v>
      </c>
      <c r="G155" s="81"/>
      <c r="H155" s="289">
        <v>0</v>
      </c>
      <c r="I155" s="289">
        <v>1</v>
      </c>
      <c r="J155" s="299">
        <v>0</v>
      </c>
      <c r="K155" s="443"/>
      <c r="L155" s="443"/>
      <c r="M155" s="324"/>
      <c r="N155" s="126" t="s">
        <v>99</v>
      </c>
      <c r="O155" s="141">
        <v>0</v>
      </c>
      <c r="P155" s="159">
        <v>0</v>
      </c>
      <c r="Q155" s="170"/>
      <c r="R155" s="121"/>
      <c r="S155" s="121"/>
      <c r="T155" s="122"/>
    </row>
    <row r="156" spans="1:20" x14ac:dyDescent="0.25">
      <c r="A156" s="75"/>
      <c r="B156" s="75"/>
      <c r="C156" s="71" t="s">
        <v>109</v>
      </c>
      <c r="D156" s="140">
        <v>710</v>
      </c>
      <c r="E156" s="140">
        <v>12</v>
      </c>
      <c r="F156" s="72" t="s">
        <v>110</v>
      </c>
      <c r="G156" s="81"/>
      <c r="H156" s="222">
        <v>9</v>
      </c>
      <c r="I156" s="222">
        <v>7</v>
      </c>
      <c r="J156" s="299">
        <v>1</v>
      </c>
      <c r="K156" s="493">
        <v>5</v>
      </c>
      <c r="L156" s="482">
        <v>4</v>
      </c>
      <c r="M156" s="324"/>
      <c r="N156" s="126" t="s">
        <v>99</v>
      </c>
      <c r="O156" s="139">
        <v>12</v>
      </c>
      <c r="P156" s="156">
        <v>1</v>
      </c>
      <c r="Q156" s="169"/>
      <c r="R156" s="126" t="s">
        <v>99</v>
      </c>
      <c r="S156" s="94"/>
      <c r="T156" s="95"/>
    </row>
    <row r="157" spans="1:20" x14ac:dyDescent="0.25">
      <c r="A157" s="75"/>
      <c r="B157" s="75"/>
      <c r="C157" s="71" t="s">
        <v>111</v>
      </c>
      <c r="D157" s="140">
        <v>701</v>
      </c>
      <c r="E157" s="140">
        <v>12</v>
      </c>
      <c r="F157" s="72" t="s">
        <v>112</v>
      </c>
      <c r="G157" s="81"/>
      <c r="H157" s="289">
        <v>1</v>
      </c>
      <c r="I157" s="289">
        <v>2</v>
      </c>
      <c r="J157" s="299">
        <v>2</v>
      </c>
      <c r="K157" s="445">
        <v>1</v>
      </c>
      <c r="L157" s="444">
        <v>10</v>
      </c>
      <c r="M157" s="324"/>
      <c r="N157" s="126" t="s">
        <v>99</v>
      </c>
      <c r="O157" s="139">
        <v>12</v>
      </c>
      <c r="P157" s="156">
        <v>1</v>
      </c>
      <c r="Q157" s="169"/>
      <c r="R157" s="126" t="s">
        <v>99</v>
      </c>
      <c r="S157" s="94"/>
      <c r="T157" s="95"/>
    </row>
    <row r="158" spans="1:20" x14ac:dyDescent="0.25">
      <c r="A158" s="76"/>
      <c r="B158" s="76"/>
      <c r="C158" s="71" t="s">
        <v>113</v>
      </c>
      <c r="D158" s="140" t="s">
        <v>203</v>
      </c>
      <c r="E158" s="140">
        <v>12</v>
      </c>
      <c r="F158" s="72" t="s">
        <v>134</v>
      </c>
      <c r="G158" s="82"/>
      <c r="H158" s="83"/>
      <c r="I158" s="83"/>
      <c r="J158" s="491">
        <v>7</v>
      </c>
      <c r="K158" s="492">
        <v>8</v>
      </c>
      <c r="L158" s="590">
        <v>12</v>
      </c>
      <c r="M158" s="324"/>
      <c r="N158" s="126" t="s">
        <v>99</v>
      </c>
      <c r="O158" s="139">
        <v>12</v>
      </c>
      <c r="P158" s="156">
        <v>1</v>
      </c>
      <c r="Q158" s="169"/>
      <c r="R158" s="126" t="s">
        <v>99</v>
      </c>
      <c r="S158" s="94"/>
      <c r="T158" s="95"/>
    </row>
    <row r="159" spans="1:20" x14ac:dyDescent="0.25">
      <c r="A159" s="67"/>
      <c r="B159" s="67"/>
      <c r="C159" s="10"/>
      <c r="D159" s="10"/>
      <c r="E159" s="10"/>
      <c r="F159" s="68" t="s">
        <v>96</v>
      </c>
      <c r="G159" s="77">
        <f t="shared" ref="G159:L159" si="15">SUM(G153:G158)</f>
        <v>0</v>
      </c>
      <c r="H159" s="78">
        <f t="shared" si="15"/>
        <v>24</v>
      </c>
      <c r="I159" s="78">
        <f t="shared" si="15"/>
        <v>26</v>
      </c>
      <c r="J159" s="79">
        <f t="shared" si="15"/>
        <v>16</v>
      </c>
      <c r="K159" s="79">
        <f t="shared" si="15"/>
        <v>32</v>
      </c>
      <c r="L159" s="79">
        <f t="shared" si="15"/>
        <v>44</v>
      </c>
      <c r="M159" s="55"/>
      <c r="N159" s="55"/>
      <c r="O159" s="31">
        <f>SUM(O153:O158)</f>
        <v>60</v>
      </c>
      <c r="P159" s="31"/>
      <c r="Q159" s="31"/>
      <c r="R159" s="31"/>
      <c r="S159" s="31"/>
      <c r="T159" s="69"/>
    </row>
    <row r="160" spans="1:20" x14ac:dyDescent="0.25">
      <c r="A160" s="318"/>
      <c r="B160" s="319" t="s">
        <v>90</v>
      </c>
      <c r="C160" s="319"/>
      <c r="D160" s="10"/>
      <c r="E160" s="10"/>
      <c r="F160" s="10"/>
      <c r="G160" s="31"/>
      <c r="H160" s="31"/>
      <c r="I160" s="31"/>
      <c r="J160" s="31"/>
      <c r="K160" s="31"/>
      <c r="L160" s="31"/>
      <c r="M160" s="55"/>
      <c r="N160" s="55"/>
      <c r="O160" s="1"/>
      <c r="P160" s="1"/>
      <c r="Q160" s="1"/>
      <c r="R160" s="1"/>
      <c r="S160" s="1"/>
      <c r="T160" s="1"/>
    </row>
    <row r="161" spans="1:20" x14ac:dyDescent="0.25">
      <c r="A161" s="320" t="s">
        <v>91</v>
      </c>
      <c r="B161" s="319" t="s">
        <v>196</v>
      </c>
      <c r="C161" s="319" t="s">
        <v>195</v>
      </c>
      <c r="D161" s="11"/>
      <c r="E161" s="11"/>
      <c r="F161" s="130" t="s">
        <v>127</v>
      </c>
      <c r="G161" s="32">
        <f t="shared" ref="G161:L161" si="16">G9+G14+G50+G40+G45+G73+G79+G97+G103+G127+G134+G145+G149+G159</f>
        <v>640</v>
      </c>
      <c r="H161" s="32">
        <f t="shared" si="16"/>
        <v>605</v>
      </c>
      <c r="I161" s="32">
        <f t="shared" si="16"/>
        <v>598</v>
      </c>
      <c r="J161" s="32">
        <f t="shared" si="16"/>
        <v>494</v>
      </c>
      <c r="K161" s="32">
        <f t="shared" si="16"/>
        <v>305</v>
      </c>
      <c r="L161" s="32">
        <f t="shared" si="16"/>
        <v>410</v>
      </c>
      <c r="M161" s="32"/>
      <c r="N161" s="32"/>
      <c r="O161" s="32">
        <f>O9+O14+O50+O40+O45+O73+O79+O97+O103+O127+O134+O145+O149+O159</f>
        <v>734</v>
      </c>
      <c r="P161" s="32"/>
      <c r="Q161" s="134"/>
      <c r="R161" s="32"/>
      <c r="S161" s="32"/>
      <c r="T161" s="32"/>
    </row>
    <row r="162" spans="1:20" x14ac:dyDescent="0.25">
      <c r="A162" s="307"/>
      <c r="B162" s="7" t="s">
        <v>94</v>
      </c>
      <c r="C162" s="7" t="s">
        <v>197</v>
      </c>
      <c r="D162" s="11"/>
      <c r="E162" s="11"/>
      <c r="F162" s="118" t="s">
        <v>125</v>
      </c>
      <c r="G162" s="32"/>
      <c r="H162" s="32"/>
      <c r="I162" s="32"/>
      <c r="J162" s="32"/>
      <c r="K162" s="32"/>
      <c r="L162" s="32"/>
      <c r="M162" s="51"/>
      <c r="N162" s="51"/>
      <c r="Q162" s="133"/>
    </row>
    <row r="163" spans="1:20" x14ac:dyDescent="0.25">
      <c r="A163" s="308"/>
      <c r="B163" s="7" t="s">
        <v>87</v>
      </c>
      <c r="C163" s="7" t="s">
        <v>198</v>
      </c>
      <c r="D163" s="11"/>
      <c r="E163" s="11"/>
      <c r="F163" s="1" t="s">
        <v>126</v>
      </c>
      <c r="G163" s="32"/>
      <c r="H163" s="32"/>
      <c r="I163" s="32"/>
      <c r="J163" s="32"/>
      <c r="K163" s="32"/>
      <c r="L163" s="32"/>
      <c r="M163" s="51"/>
      <c r="N163" s="51"/>
      <c r="Q163" s="133"/>
    </row>
    <row r="164" spans="1:20" x14ac:dyDescent="0.25">
      <c r="A164" s="169"/>
      <c r="B164" s="7" t="s">
        <v>88</v>
      </c>
      <c r="C164" s="7" t="s">
        <v>87</v>
      </c>
      <c r="D164" s="11"/>
      <c r="E164" s="11"/>
      <c r="F164" s="116" t="s">
        <v>231</v>
      </c>
      <c r="G164" s="32"/>
      <c r="H164" s="32"/>
      <c r="I164" s="32"/>
      <c r="J164" s="32"/>
      <c r="K164" s="32"/>
      <c r="L164" s="32"/>
      <c r="M164" s="51"/>
      <c r="N164" s="51"/>
    </row>
    <row r="165" spans="1:20" x14ac:dyDescent="0.25">
      <c r="A165" s="310"/>
      <c r="B165" s="7" t="s">
        <v>89</v>
      </c>
      <c r="C165" s="7" t="s">
        <v>199</v>
      </c>
      <c r="D165" s="11"/>
      <c r="E165" s="11"/>
      <c r="F165" t="s">
        <v>237</v>
      </c>
      <c r="G165" s="32"/>
      <c r="H165" s="32"/>
      <c r="I165" s="32"/>
      <c r="J165" s="32"/>
      <c r="K165" s="32"/>
      <c r="L165" s="32"/>
      <c r="M165" s="51"/>
      <c r="N165" s="51"/>
    </row>
    <row r="166" spans="1:20" x14ac:dyDescent="0.25">
      <c r="A166" s="56"/>
      <c r="B166" s="7" t="s">
        <v>95</v>
      </c>
      <c r="C166" s="7" t="s">
        <v>200</v>
      </c>
      <c r="D166" s="11"/>
      <c r="E166" s="11"/>
      <c r="F166" s="119" t="s">
        <v>238</v>
      </c>
      <c r="G166" s="32"/>
      <c r="H166" s="32"/>
      <c r="I166" s="32"/>
      <c r="J166" s="32"/>
      <c r="K166" s="32"/>
      <c r="L166" s="32"/>
      <c r="M166" s="51"/>
      <c r="N166" s="51"/>
    </row>
    <row r="167" spans="1:20" x14ac:dyDescent="0.25">
      <c r="F167" s="171" t="s">
        <v>148</v>
      </c>
      <c r="G167" s="32"/>
      <c r="H167" s="32"/>
      <c r="I167" s="32"/>
      <c r="J167" s="32"/>
      <c r="K167" s="32"/>
      <c r="L167" s="32"/>
      <c r="M167" s="51"/>
      <c r="N167" s="51"/>
    </row>
    <row r="168" spans="1:20" x14ac:dyDescent="0.25">
      <c r="G168" s="32"/>
      <c r="H168" s="32"/>
      <c r="I168" s="32"/>
      <c r="J168" s="32"/>
      <c r="K168" s="32"/>
      <c r="L168" s="32"/>
      <c r="M168" s="51"/>
      <c r="N168" s="51"/>
    </row>
    <row r="172" spans="1:20" ht="18.75" x14ac:dyDescent="0.3">
      <c r="B172" s="194"/>
    </row>
    <row r="189" spans="2:2" ht="18.75" x14ac:dyDescent="0.3">
      <c r="B189" s="194"/>
    </row>
    <row r="192" spans="2:2" ht="18.75" x14ac:dyDescent="0.3">
      <c r="B192" s="194"/>
    </row>
  </sheetData>
  <mergeCells count="46">
    <mergeCell ref="A6:A8"/>
    <mergeCell ref="B6:B8"/>
    <mergeCell ref="A11:A13"/>
    <mergeCell ref="B11:B13"/>
    <mergeCell ref="A47:A49"/>
    <mergeCell ref="B47:B49"/>
    <mergeCell ref="A16:A18"/>
    <mergeCell ref="B16:B18"/>
    <mergeCell ref="A21:A24"/>
    <mergeCell ref="B21:B24"/>
    <mergeCell ref="B81:B84"/>
    <mergeCell ref="A37:A39"/>
    <mergeCell ref="B37:B39"/>
    <mergeCell ref="A42:A44"/>
    <mergeCell ref="B42:B44"/>
    <mergeCell ref="A70:A72"/>
    <mergeCell ref="B70:B72"/>
    <mergeCell ref="A52:A55"/>
    <mergeCell ref="B52:B55"/>
    <mergeCell ref="A75:A78"/>
    <mergeCell ref="A141:A144"/>
    <mergeCell ref="B141:B144"/>
    <mergeCell ref="A147:A148"/>
    <mergeCell ref="B147:B148"/>
    <mergeCell ref="A122:A124"/>
    <mergeCell ref="B122:B124"/>
    <mergeCell ref="A129:A132"/>
    <mergeCell ref="B129:B132"/>
    <mergeCell ref="A136:A138"/>
    <mergeCell ref="B136:B138"/>
    <mergeCell ref="A111:A112"/>
    <mergeCell ref="B111:B112"/>
    <mergeCell ref="A105:A108"/>
    <mergeCell ref="B105:B108"/>
    <mergeCell ref="A27:A28"/>
    <mergeCell ref="B27:B28"/>
    <mergeCell ref="A58:A59"/>
    <mergeCell ref="B58:B59"/>
    <mergeCell ref="A87:A88"/>
    <mergeCell ref="B87:B88"/>
    <mergeCell ref="B75:B77"/>
    <mergeCell ref="A93:A96"/>
    <mergeCell ref="B93:B96"/>
    <mergeCell ref="A99:A102"/>
    <mergeCell ref="B99:B102"/>
    <mergeCell ref="A81:A84"/>
  </mergeCells>
  <pageMargins left="0.51181102362204722" right="0.31496062992125984" top="0.55118110236220474" bottom="0.55118110236220474" header="0.31496062992125984" footer="0.31496062992125984"/>
  <pageSetup paperSize="8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15" sqref="A15"/>
    </sheetView>
  </sheetViews>
  <sheetFormatPr defaultColWidth="9.140625" defaultRowHeight="15" x14ac:dyDescent="0.25"/>
  <cols>
    <col min="1" max="1" width="29" customWidth="1"/>
  </cols>
  <sheetData>
    <row r="1" spans="1:21" x14ac:dyDescent="0.25">
      <c r="B1" s="700" t="s">
        <v>405</v>
      </c>
      <c r="C1" s="701" t="s">
        <v>406</v>
      </c>
      <c r="D1" t="s">
        <v>404</v>
      </c>
      <c r="U1" t="s">
        <v>404</v>
      </c>
    </row>
    <row r="2" spans="1:21" x14ac:dyDescent="0.25">
      <c r="A2" t="s">
        <v>387</v>
      </c>
      <c r="B2" s="723">
        <v>144</v>
      </c>
      <c r="C2" s="723">
        <v>0</v>
      </c>
      <c r="D2" s="723">
        <v>72</v>
      </c>
      <c r="U2" s="723">
        <v>72</v>
      </c>
    </row>
    <row r="3" spans="1:21" x14ac:dyDescent="0.25">
      <c r="A3" t="s">
        <v>388</v>
      </c>
      <c r="B3" s="723">
        <v>54</v>
      </c>
      <c r="C3" s="723">
        <v>18</v>
      </c>
      <c r="D3" s="723">
        <v>72</v>
      </c>
      <c r="U3" s="723">
        <v>72</v>
      </c>
    </row>
    <row r="4" spans="1:21" x14ac:dyDescent="0.25">
      <c r="A4" t="s">
        <v>389</v>
      </c>
      <c r="B4" s="723">
        <v>0</v>
      </c>
      <c r="C4" s="723">
        <v>72</v>
      </c>
      <c r="D4" s="723">
        <v>72</v>
      </c>
      <c r="U4" s="723">
        <v>72</v>
      </c>
    </row>
    <row r="5" spans="1:21" x14ac:dyDescent="0.25">
      <c r="A5" s="723">
        <v>288</v>
      </c>
    </row>
    <row r="6" spans="1:21" x14ac:dyDescent="0.25">
      <c r="A6" t="s">
        <v>293</v>
      </c>
      <c r="B6" s="723">
        <v>63</v>
      </c>
      <c r="C6" s="723">
        <v>0</v>
      </c>
      <c r="D6" s="723">
        <v>63</v>
      </c>
      <c r="U6" s="723">
        <v>63</v>
      </c>
    </row>
    <row r="7" spans="1:21" x14ac:dyDescent="0.25">
      <c r="A7" t="s">
        <v>294</v>
      </c>
      <c r="B7" s="723">
        <v>65.25</v>
      </c>
      <c r="C7" s="723">
        <v>0</v>
      </c>
      <c r="D7" s="723">
        <v>65.25</v>
      </c>
      <c r="U7" s="723">
        <v>65.25</v>
      </c>
    </row>
    <row r="8" spans="1:21" x14ac:dyDescent="0.25">
      <c r="A8" t="s">
        <v>295</v>
      </c>
      <c r="B8" s="723">
        <v>47.25</v>
      </c>
      <c r="C8" s="723">
        <v>0</v>
      </c>
      <c r="D8" s="723">
        <v>47.25</v>
      </c>
      <c r="U8" s="723">
        <v>47.25</v>
      </c>
    </row>
    <row r="9" spans="1:21" x14ac:dyDescent="0.25">
      <c r="A9" s="723">
        <v>175.5</v>
      </c>
    </row>
    <row r="10" spans="1:21" x14ac:dyDescent="0.25">
      <c r="A10" t="s">
        <v>292</v>
      </c>
      <c r="B10" s="723">
        <v>56.25</v>
      </c>
      <c r="C10" s="723">
        <v>0</v>
      </c>
      <c r="D10" s="723">
        <v>56.25</v>
      </c>
      <c r="U10" s="723">
        <v>56.25</v>
      </c>
    </row>
    <row r="11" spans="1:21" x14ac:dyDescent="0.25">
      <c r="A11" t="s">
        <v>274</v>
      </c>
      <c r="B11" s="723">
        <v>29.25</v>
      </c>
      <c r="C11" s="723">
        <v>36</v>
      </c>
      <c r="D11" s="723">
        <v>65.25</v>
      </c>
      <c r="U11" s="723">
        <v>65.25</v>
      </c>
    </row>
    <row r="12" spans="1:21" x14ac:dyDescent="0.25">
      <c r="A12" t="s">
        <v>283</v>
      </c>
      <c r="B12" s="723">
        <v>36</v>
      </c>
      <c r="C12" s="723">
        <v>18</v>
      </c>
      <c r="D12" s="723">
        <v>54</v>
      </c>
      <c r="U12" s="723">
        <v>54</v>
      </c>
    </row>
    <row r="13" spans="1:21" x14ac:dyDescent="0.25">
      <c r="A13" s="723">
        <v>175.5</v>
      </c>
    </row>
    <row r="14" spans="1:21" x14ac:dyDescent="0.25">
      <c r="A14" t="s">
        <v>333</v>
      </c>
      <c r="B14" s="723">
        <v>54</v>
      </c>
      <c r="C14" s="723">
        <v>0</v>
      </c>
      <c r="D14" s="723">
        <v>54</v>
      </c>
      <c r="U14" s="723">
        <v>54</v>
      </c>
    </row>
    <row r="15" spans="1:21" x14ac:dyDescent="0.25">
      <c r="A15" t="s">
        <v>302</v>
      </c>
      <c r="B15" s="723">
        <v>36</v>
      </c>
      <c r="C15" s="723">
        <v>18</v>
      </c>
      <c r="D15" s="723">
        <v>54</v>
      </c>
      <c r="U15" s="723">
        <v>54</v>
      </c>
    </row>
    <row r="16" spans="1:21" x14ac:dyDescent="0.25">
      <c r="A16" t="s">
        <v>314</v>
      </c>
      <c r="B16" s="723">
        <v>54</v>
      </c>
      <c r="C16" s="723">
        <v>0</v>
      </c>
      <c r="D16" s="723">
        <v>54</v>
      </c>
      <c r="U16" s="723">
        <v>54</v>
      </c>
    </row>
    <row r="17" spans="1:21" x14ac:dyDescent="0.25">
      <c r="A17" s="723">
        <v>162</v>
      </c>
    </row>
    <row r="18" spans="1:21" x14ac:dyDescent="0.25">
      <c r="A18" t="s">
        <v>394</v>
      </c>
      <c r="B18" s="723">
        <v>54</v>
      </c>
      <c r="C18" s="723">
        <v>0</v>
      </c>
      <c r="D18" s="723">
        <v>54</v>
      </c>
      <c r="U18" s="723">
        <v>54</v>
      </c>
    </row>
    <row r="19" spans="1:21" x14ac:dyDescent="0.25">
      <c r="A19" t="s">
        <v>395</v>
      </c>
      <c r="B19" s="723">
        <v>54</v>
      </c>
      <c r="C19" s="723">
        <v>0</v>
      </c>
      <c r="D19" s="723">
        <v>54</v>
      </c>
      <c r="U19" s="723">
        <v>54</v>
      </c>
    </row>
    <row r="20" spans="1:21" x14ac:dyDescent="0.25">
      <c r="A20" t="s">
        <v>396</v>
      </c>
      <c r="B20" s="723">
        <v>36</v>
      </c>
      <c r="C20" s="723">
        <v>0</v>
      </c>
      <c r="D20" s="723">
        <v>36</v>
      </c>
      <c r="U20" s="723">
        <v>36</v>
      </c>
    </row>
    <row r="21" spans="1:21" x14ac:dyDescent="0.25">
      <c r="A21" s="723">
        <v>144</v>
      </c>
    </row>
    <row r="22" spans="1:21" x14ac:dyDescent="0.25">
      <c r="A22" t="s">
        <v>102</v>
      </c>
      <c r="B22" s="723">
        <v>67.5</v>
      </c>
      <c r="C22" s="723">
        <v>0</v>
      </c>
      <c r="D22" s="723">
        <v>67.5</v>
      </c>
      <c r="U22" s="723">
        <v>67.5</v>
      </c>
    </row>
    <row r="23" spans="1:21" x14ac:dyDescent="0.25">
      <c r="A23" s="723">
        <v>67.5</v>
      </c>
    </row>
    <row r="25" spans="1:21" x14ac:dyDescent="0.25">
      <c r="A25" t="s">
        <v>397</v>
      </c>
      <c r="B25" s="723">
        <v>850.5</v>
      </c>
      <c r="C25" s="723">
        <v>162</v>
      </c>
      <c r="D25" s="723">
        <v>940.5</v>
      </c>
      <c r="U25" s="723">
        <v>940.5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topLeftCell="A26" zoomScale="130" zoomScaleNormal="130" workbookViewId="0">
      <selection activeCell="N34" sqref="N34"/>
    </sheetView>
  </sheetViews>
  <sheetFormatPr defaultColWidth="11.42578125" defaultRowHeight="15" x14ac:dyDescent="0.25"/>
  <cols>
    <col min="1" max="1" width="8.28515625" customWidth="1"/>
    <col min="8" max="8" width="4.42578125" style="2" customWidth="1"/>
    <col min="9" max="9" width="8.42578125" customWidth="1"/>
    <col min="16" max="16" width="10.85546875" customWidth="1"/>
  </cols>
  <sheetData>
    <row r="1" spans="1:22" ht="24" customHeight="1" x14ac:dyDescent="0.3">
      <c r="A1" s="194" t="s">
        <v>247</v>
      </c>
    </row>
    <row r="2" spans="1:22" ht="24" customHeight="1" x14ac:dyDescent="0.3">
      <c r="Q2" s="194" t="s">
        <v>11</v>
      </c>
      <c r="V2" s="194" t="s">
        <v>17</v>
      </c>
    </row>
    <row r="3" spans="1:22" ht="24" customHeight="1" x14ac:dyDescent="0.25">
      <c r="A3" s="181" t="s">
        <v>11</v>
      </c>
      <c r="B3" s="181" t="s">
        <v>4</v>
      </c>
      <c r="C3" s="181" t="s">
        <v>5</v>
      </c>
      <c r="D3" s="181" t="s">
        <v>6</v>
      </c>
      <c r="E3" s="181" t="s">
        <v>128</v>
      </c>
      <c r="F3" s="181" t="s">
        <v>225</v>
      </c>
      <c r="G3" s="181" t="s">
        <v>243</v>
      </c>
      <c r="H3" s="183"/>
      <c r="I3" s="369" t="s">
        <v>17</v>
      </c>
      <c r="J3" s="181" t="s">
        <v>4</v>
      </c>
      <c r="K3" s="181" t="s">
        <v>5</v>
      </c>
      <c r="L3" s="181" t="s">
        <v>6</v>
      </c>
      <c r="M3" s="181" t="s">
        <v>128</v>
      </c>
      <c r="N3" s="181" t="s">
        <v>225</v>
      </c>
      <c r="O3" s="181" t="s">
        <v>243</v>
      </c>
    </row>
    <row r="4" spans="1:22" ht="24" customHeight="1" x14ac:dyDescent="0.25">
      <c r="A4" s="192" t="s">
        <v>28</v>
      </c>
      <c r="B4" s="185">
        <v>49</v>
      </c>
      <c r="C4" s="185">
        <v>26</v>
      </c>
      <c r="D4" s="185">
        <v>22</v>
      </c>
      <c r="E4" s="185">
        <v>20</v>
      </c>
      <c r="F4" s="185">
        <v>15</v>
      </c>
      <c r="G4" s="185">
        <v>17</v>
      </c>
      <c r="H4" s="183"/>
      <c r="I4" s="184" t="s">
        <v>28</v>
      </c>
      <c r="J4" s="186"/>
      <c r="K4" s="185">
        <v>12</v>
      </c>
      <c r="L4" s="185">
        <v>1</v>
      </c>
      <c r="M4" s="185">
        <v>2</v>
      </c>
      <c r="N4" s="185">
        <v>8</v>
      </c>
      <c r="O4" s="185">
        <v>5</v>
      </c>
    </row>
    <row r="5" spans="1:22" ht="24" customHeight="1" x14ac:dyDescent="0.25">
      <c r="A5" s="192" t="s">
        <v>7</v>
      </c>
      <c r="B5" s="185">
        <v>50</v>
      </c>
      <c r="C5" s="185">
        <v>24</v>
      </c>
      <c r="D5" s="185">
        <v>36</v>
      </c>
      <c r="E5" s="185">
        <v>34</v>
      </c>
      <c r="F5" s="185">
        <v>16</v>
      </c>
      <c r="G5" s="185">
        <v>12</v>
      </c>
      <c r="H5" s="183"/>
      <c r="I5" s="184" t="s">
        <v>7</v>
      </c>
      <c r="J5" s="193">
        <v>20</v>
      </c>
      <c r="K5" s="185">
        <v>18</v>
      </c>
      <c r="L5" s="185">
        <v>13</v>
      </c>
      <c r="M5" s="185">
        <v>8</v>
      </c>
      <c r="N5" s="185">
        <v>7</v>
      </c>
      <c r="O5" s="185">
        <v>12</v>
      </c>
    </row>
    <row r="6" spans="1:22" ht="24" customHeight="1" x14ac:dyDescent="0.25">
      <c r="A6" s="192" t="s">
        <v>38</v>
      </c>
      <c r="B6" s="186"/>
      <c r="C6" s="186"/>
      <c r="D6" s="186"/>
      <c r="E6" s="186"/>
      <c r="F6" s="186"/>
      <c r="G6" s="186"/>
      <c r="H6" s="183"/>
      <c r="I6" s="184" t="s">
        <v>38</v>
      </c>
      <c r="J6" s="186"/>
      <c r="K6" s="186"/>
      <c r="L6" s="186"/>
      <c r="M6" s="186"/>
      <c r="N6" s="186"/>
      <c r="O6" s="186"/>
    </row>
    <row r="7" spans="1:22" ht="24" customHeight="1" x14ac:dyDescent="0.25">
      <c r="A7" s="192" t="s">
        <v>40</v>
      </c>
      <c r="B7" s="186"/>
      <c r="C7" s="186"/>
      <c r="D7" s="186"/>
      <c r="E7" s="186"/>
      <c r="F7" s="186"/>
      <c r="G7" s="186"/>
      <c r="H7" s="183"/>
      <c r="I7" s="184" t="s">
        <v>40</v>
      </c>
      <c r="J7" s="186"/>
      <c r="K7" s="186"/>
      <c r="L7" s="186"/>
      <c r="M7" s="326"/>
      <c r="N7" s="186"/>
      <c r="O7" s="186"/>
    </row>
    <row r="8" spans="1:22" ht="24" customHeight="1" x14ac:dyDescent="0.25">
      <c r="A8" s="192" t="s">
        <v>39</v>
      </c>
      <c r="B8" s="186"/>
      <c r="C8" s="186"/>
      <c r="D8" s="186"/>
      <c r="E8" s="186"/>
      <c r="F8" s="186"/>
      <c r="G8" s="186"/>
      <c r="H8" s="183"/>
      <c r="I8" s="184" t="s">
        <v>39</v>
      </c>
      <c r="J8" s="186"/>
      <c r="K8" s="186"/>
      <c r="L8" s="186"/>
      <c r="M8" s="186"/>
      <c r="N8" s="186"/>
      <c r="O8" s="186"/>
    </row>
    <row r="9" spans="1:22" ht="24" customHeight="1" x14ac:dyDescent="0.25">
      <c r="A9" s="192" t="s">
        <v>151</v>
      </c>
      <c r="B9" s="193">
        <v>4</v>
      </c>
      <c r="C9" s="193">
        <v>0</v>
      </c>
      <c r="D9" s="186"/>
      <c r="E9" s="186"/>
      <c r="F9" s="186"/>
      <c r="G9" s="193">
        <v>1</v>
      </c>
      <c r="H9" s="183"/>
      <c r="I9" s="184" t="s">
        <v>152</v>
      </c>
      <c r="J9" s="186"/>
      <c r="K9" s="186"/>
      <c r="L9" s="186"/>
      <c r="M9" s="186"/>
      <c r="N9" s="186"/>
      <c r="O9" s="186"/>
    </row>
    <row r="10" spans="1:22" ht="24" customHeight="1" x14ac:dyDescent="0.25">
      <c r="A10" s="185"/>
      <c r="B10" s="185">
        <f t="shared" ref="B10:G10" si="0">SUM(B4:B9)</f>
        <v>103</v>
      </c>
      <c r="C10" s="185">
        <f t="shared" si="0"/>
        <v>50</v>
      </c>
      <c r="D10" s="185">
        <f t="shared" si="0"/>
        <v>58</v>
      </c>
      <c r="E10" s="185">
        <f t="shared" si="0"/>
        <v>54</v>
      </c>
      <c r="F10" s="185">
        <f t="shared" si="0"/>
        <v>31</v>
      </c>
      <c r="G10" s="185">
        <f t="shared" si="0"/>
        <v>30</v>
      </c>
      <c r="H10" s="183"/>
      <c r="I10" s="187"/>
      <c r="J10" s="185">
        <f t="shared" ref="J10:O10" si="1">SUM(J4:J9)</f>
        <v>20</v>
      </c>
      <c r="K10" s="185">
        <f t="shared" si="1"/>
        <v>30</v>
      </c>
      <c r="L10" s="185">
        <f t="shared" si="1"/>
        <v>14</v>
      </c>
      <c r="M10" s="185">
        <f t="shared" si="1"/>
        <v>10</v>
      </c>
      <c r="N10" s="185">
        <f t="shared" si="1"/>
        <v>15</v>
      </c>
      <c r="O10" s="185">
        <f t="shared" si="1"/>
        <v>17</v>
      </c>
    </row>
    <row r="11" spans="1:22" s="2" customFormat="1" ht="24" customHeight="1" x14ac:dyDescent="0.3">
      <c r="A11" s="188"/>
      <c r="B11" s="189"/>
      <c r="C11" s="189"/>
      <c r="D11" s="189"/>
      <c r="E11" s="189"/>
      <c r="F11" s="190"/>
      <c r="G11" s="190"/>
      <c r="H11" s="190"/>
      <c r="I11" s="189"/>
      <c r="J11" s="189"/>
      <c r="K11" s="189"/>
      <c r="L11" s="189"/>
      <c r="M11" s="189"/>
      <c r="N11" s="190"/>
      <c r="O11" s="190"/>
      <c r="Q11" s="194" t="s">
        <v>24</v>
      </c>
      <c r="V11" s="194" t="s">
        <v>25</v>
      </c>
    </row>
    <row r="12" spans="1:22" ht="24" customHeight="1" x14ac:dyDescent="0.25">
      <c r="A12" s="369" t="s">
        <v>24</v>
      </c>
      <c r="B12" s="181" t="s">
        <v>4</v>
      </c>
      <c r="C12" s="181" t="s">
        <v>5</v>
      </c>
      <c r="D12" s="181" t="s">
        <v>6</v>
      </c>
      <c r="E12" s="181" t="s">
        <v>128</v>
      </c>
      <c r="F12" s="181" t="s">
        <v>225</v>
      </c>
      <c r="G12" s="181" t="s">
        <v>243</v>
      </c>
      <c r="I12" s="369" t="s">
        <v>25</v>
      </c>
      <c r="J12" s="181" t="s">
        <v>4</v>
      </c>
      <c r="K12" s="181" t="s">
        <v>5</v>
      </c>
      <c r="L12" s="181" t="s">
        <v>6</v>
      </c>
      <c r="M12" s="181" t="s">
        <v>128</v>
      </c>
      <c r="N12" s="181" t="s">
        <v>225</v>
      </c>
      <c r="O12" s="181" t="s">
        <v>243</v>
      </c>
    </row>
    <row r="13" spans="1:22" ht="24" customHeight="1" x14ac:dyDescent="0.25">
      <c r="A13" s="184" t="s">
        <v>28</v>
      </c>
      <c r="B13" s="186"/>
      <c r="C13" s="185">
        <v>12</v>
      </c>
      <c r="D13" s="185">
        <v>2</v>
      </c>
      <c r="E13" s="185">
        <v>3</v>
      </c>
      <c r="F13" s="185">
        <v>2</v>
      </c>
      <c r="G13" s="185">
        <v>2</v>
      </c>
      <c r="I13" s="184" t="s">
        <v>28</v>
      </c>
      <c r="J13" s="186"/>
      <c r="K13" s="185">
        <v>10</v>
      </c>
      <c r="L13" s="185">
        <v>2</v>
      </c>
      <c r="M13" s="185">
        <v>7</v>
      </c>
      <c r="N13" s="185">
        <v>1</v>
      </c>
      <c r="O13" s="185">
        <v>3</v>
      </c>
    </row>
    <row r="14" spans="1:22" ht="24" customHeight="1" x14ac:dyDescent="0.25">
      <c r="A14" s="184" t="s">
        <v>7</v>
      </c>
      <c r="B14" s="186"/>
      <c r="C14" s="185">
        <v>8</v>
      </c>
      <c r="D14" s="185">
        <v>7</v>
      </c>
      <c r="E14" s="185">
        <v>9</v>
      </c>
      <c r="F14" s="185">
        <v>0</v>
      </c>
      <c r="G14" s="185">
        <v>2</v>
      </c>
      <c r="I14" s="184" t="s">
        <v>7</v>
      </c>
      <c r="J14" s="186"/>
      <c r="K14" s="185">
        <v>12</v>
      </c>
      <c r="L14" s="185">
        <v>11</v>
      </c>
      <c r="M14" s="185">
        <v>6</v>
      </c>
      <c r="N14" s="185">
        <v>3</v>
      </c>
      <c r="O14" s="185">
        <v>2</v>
      </c>
    </row>
    <row r="15" spans="1:22" ht="24" customHeight="1" x14ac:dyDescent="0.25">
      <c r="A15" s="184" t="s">
        <v>38</v>
      </c>
      <c r="B15" s="186"/>
      <c r="C15" s="186"/>
      <c r="D15" s="186"/>
      <c r="E15" s="186"/>
      <c r="F15" s="186"/>
      <c r="G15" s="186"/>
      <c r="I15" s="184" t="s">
        <v>38</v>
      </c>
      <c r="J15" s="186"/>
      <c r="K15" s="186"/>
      <c r="L15" s="186"/>
      <c r="M15" s="186"/>
      <c r="N15" s="186"/>
      <c r="O15" s="186"/>
    </row>
    <row r="16" spans="1:22" ht="24" customHeight="1" x14ac:dyDescent="0.25">
      <c r="A16" s="184" t="s">
        <v>40</v>
      </c>
      <c r="B16" s="186"/>
      <c r="C16" s="186"/>
      <c r="D16" s="186"/>
      <c r="E16" s="186"/>
      <c r="F16" s="186"/>
      <c r="G16" s="186"/>
      <c r="I16" s="184" t="s">
        <v>40</v>
      </c>
      <c r="J16" s="186"/>
      <c r="K16" s="186"/>
      <c r="L16" s="186"/>
      <c r="M16" s="186"/>
      <c r="N16" s="186"/>
      <c r="O16" s="186"/>
    </row>
    <row r="17" spans="1:22" ht="24" customHeight="1" x14ac:dyDescent="0.25">
      <c r="A17" s="184" t="s">
        <v>39</v>
      </c>
      <c r="B17" s="186"/>
      <c r="C17" s="186"/>
      <c r="D17" s="186"/>
      <c r="E17" s="186"/>
      <c r="F17" s="186"/>
      <c r="G17" s="186"/>
      <c r="I17" s="184" t="s">
        <v>39</v>
      </c>
      <c r="J17" s="186"/>
      <c r="K17" s="186"/>
      <c r="L17" s="186"/>
      <c r="M17" s="326"/>
      <c r="N17" s="186"/>
      <c r="O17" s="186"/>
    </row>
    <row r="18" spans="1:22" ht="24" customHeight="1" x14ac:dyDescent="0.25">
      <c r="A18" s="187"/>
      <c r="B18" s="186"/>
      <c r="C18" s="185">
        <f>SUM(C13:C17)</f>
        <v>20</v>
      </c>
      <c r="D18" s="185">
        <f>SUM(D13:D17)</f>
        <v>9</v>
      </c>
      <c r="E18" s="185">
        <f>SUM(E13:E17)</f>
        <v>12</v>
      </c>
      <c r="F18" s="185">
        <f>SUM(F13:F17)</f>
        <v>2</v>
      </c>
      <c r="G18" s="185">
        <f>SUM(G13:G17)</f>
        <v>4</v>
      </c>
      <c r="I18" s="185"/>
      <c r="J18" s="186"/>
      <c r="K18" s="185">
        <f>SUM(K13:K17)</f>
        <v>22</v>
      </c>
      <c r="L18" s="185">
        <f>SUM(L13:L17)</f>
        <v>13</v>
      </c>
      <c r="M18" s="185">
        <f>SUM(M13:M17)</f>
        <v>13</v>
      </c>
      <c r="N18" s="185">
        <f>SUM(N13:N17)</f>
        <v>4</v>
      </c>
      <c r="O18" s="185">
        <f>SUM(O13:O17)</f>
        <v>5</v>
      </c>
    </row>
    <row r="19" spans="1:22" s="2" customFormat="1" ht="24" customHeight="1" x14ac:dyDescent="0.3">
      <c r="A19" s="188"/>
      <c r="B19" s="189"/>
      <c r="C19" s="189"/>
      <c r="D19" s="189"/>
      <c r="E19" s="189"/>
      <c r="F19" s="190"/>
      <c r="G19" s="190"/>
      <c r="H19" s="190"/>
      <c r="I19" s="189"/>
      <c r="J19" s="189"/>
      <c r="K19" s="189"/>
      <c r="L19" s="189"/>
      <c r="M19" s="189"/>
      <c r="N19" s="190"/>
      <c r="O19" s="190"/>
      <c r="Q19" s="194" t="s">
        <v>78</v>
      </c>
      <c r="V19" s="194" t="s">
        <v>79</v>
      </c>
    </row>
    <row r="20" spans="1:22" ht="24" customHeight="1" x14ac:dyDescent="0.25">
      <c r="A20" s="368" t="s">
        <v>78</v>
      </c>
      <c r="B20" s="181" t="s">
        <v>4</v>
      </c>
      <c r="C20" s="181" t="s">
        <v>5</v>
      </c>
      <c r="D20" s="181" t="s">
        <v>6</v>
      </c>
      <c r="E20" s="181" t="s">
        <v>128</v>
      </c>
      <c r="F20" s="181" t="s">
        <v>225</v>
      </c>
      <c r="G20" s="181" t="s">
        <v>243</v>
      </c>
      <c r="H20" s="183"/>
      <c r="I20" s="368" t="s">
        <v>79</v>
      </c>
      <c r="J20" s="181" t="s">
        <v>4</v>
      </c>
      <c r="K20" s="181" t="s">
        <v>5</v>
      </c>
      <c r="L20" s="181" t="s">
        <v>6</v>
      </c>
      <c r="M20" s="181" t="s">
        <v>128</v>
      </c>
      <c r="N20" s="181" t="s">
        <v>225</v>
      </c>
      <c r="O20" s="181" t="s">
        <v>243</v>
      </c>
    </row>
    <row r="21" spans="1:22" ht="24" customHeight="1" x14ac:dyDescent="0.25">
      <c r="A21" s="182" t="s">
        <v>28</v>
      </c>
      <c r="B21" s="185">
        <v>23</v>
      </c>
      <c r="C21" s="185">
        <v>20</v>
      </c>
      <c r="D21" s="185">
        <v>7</v>
      </c>
      <c r="E21" s="185">
        <v>6</v>
      </c>
      <c r="F21" s="185">
        <v>14</v>
      </c>
      <c r="G21" s="185">
        <v>18</v>
      </c>
      <c r="H21" s="183"/>
      <c r="I21" s="191" t="s">
        <v>28</v>
      </c>
      <c r="J21" s="185">
        <v>26</v>
      </c>
      <c r="K21" s="185">
        <v>31</v>
      </c>
      <c r="L21" s="185">
        <v>14</v>
      </c>
      <c r="M21" s="185">
        <v>9</v>
      </c>
      <c r="N21" s="185">
        <v>7</v>
      </c>
      <c r="O21" s="185">
        <v>9</v>
      </c>
    </row>
    <row r="22" spans="1:22" ht="24" customHeight="1" x14ac:dyDescent="0.25">
      <c r="A22" s="182" t="s">
        <v>38</v>
      </c>
      <c r="B22" s="185">
        <v>2</v>
      </c>
      <c r="C22" s="185">
        <v>2</v>
      </c>
      <c r="D22" s="185">
        <v>2</v>
      </c>
      <c r="E22" s="185">
        <v>9</v>
      </c>
      <c r="F22" s="185">
        <v>3</v>
      </c>
      <c r="G22" s="185">
        <v>4</v>
      </c>
      <c r="H22" s="183"/>
      <c r="I22" s="191" t="s">
        <v>38</v>
      </c>
      <c r="J22" s="185">
        <v>3</v>
      </c>
      <c r="K22" s="185">
        <v>9</v>
      </c>
      <c r="L22" s="185">
        <v>5</v>
      </c>
      <c r="M22" s="185">
        <v>2</v>
      </c>
      <c r="N22" s="185">
        <v>1</v>
      </c>
      <c r="O22" s="185">
        <v>1</v>
      </c>
    </row>
    <row r="23" spans="1:22" ht="24" customHeight="1" x14ac:dyDescent="0.25">
      <c r="A23" s="182" t="s">
        <v>40</v>
      </c>
      <c r="B23" s="185">
        <v>0</v>
      </c>
      <c r="C23" s="185">
        <v>3</v>
      </c>
      <c r="D23" s="185">
        <v>2</v>
      </c>
      <c r="E23" s="185">
        <v>4</v>
      </c>
      <c r="F23" s="193">
        <v>2</v>
      </c>
      <c r="G23" s="193">
        <v>7</v>
      </c>
      <c r="H23" s="183"/>
      <c r="I23" s="191" t="s">
        <v>40</v>
      </c>
      <c r="J23" s="185">
        <v>1</v>
      </c>
      <c r="K23" s="185">
        <v>4</v>
      </c>
      <c r="L23" s="185">
        <v>0</v>
      </c>
      <c r="M23" s="185">
        <v>3</v>
      </c>
      <c r="N23" s="193">
        <v>2</v>
      </c>
      <c r="O23" s="193">
        <v>8</v>
      </c>
    </row>
    <row r="24" spans="1:22" ht="24" customHeight="1" x14ac:dyDescent="0.25">
      <c r="A24" s="182" t="s">
        <v>39</v>
      </c>
      <c r="B24" s="185">
        <v>4</v>
      </c>
      <c r="C24" s="185">
        <v>3</v>
      </c>
      <c r="D24" s="185">
        <v>4</v>
      </c>
      <c r="E24" s="185">
        <v>7</v>
      </c>
      <c r="F24" s="193">
        <v>16</v>
      </c>
      <c r="G24" s="193">
        <v>11</v>
      </c>
      <c r="H24" s="183"/>
      <c r="I24" s="191" t="s">
        <v>39</v>
      </c>
      <c r="J24" s="185">
        <v>5</v>
      </c>
      <c r="K24" s="185">
        <v>4</v>
      </c>
      <c r="L24" s="185">
        <v>5</v>
      </c>
      <c r="M24" s="185">
        <v>4</v>
      </c>
      <c r="N24" s="193">
        <v>7</v>
      </c>
      <c r="O24" s="193">
        <v>3</v>
      </c>
    </row>
    <row r="25" spans="1:22" ht="24" customHeight="1" x14ac:dyDescent="0.25">
      <c r="A25" s="182" t="s">
        <v>7</v>
      </c>
      <c r="B25" s="185">
        <v>10</v>
      </c>
      <c r="C25" s="185">
        <v>17</v>
      </c>
      <c r="D25" s="185">
        <v>26</v>
      </c>
      <c r="E25" s="185">
        <v>31</v>
      </c>
      <c r="F25" s="193">
        <v>33</v>
      </c>
      <c r="G25" s="193">
        <v>34</v>
      </c>
      <c r="H25" s="183"/>
      <c r="I25" s="191" t="s">
        <v>7</v>
      </c>
      <c r="J25" s="185">
        <v>17</v>
      </c>
      <c r="K25" s="185">
        <v>27</v>
      </c>
      <c r="L25" s="185">
        <v>21</v>
      </c>
      <c r="M25" s="185">
        <v>14</v>
      </c>
      <c r="N25" s="193">
        <v>22</v>
      </c>
      <c r="O25" s="193">
        <v>20</v>
      </c>
    </row>
    <row r="26" spans="1:22" ht="24" customHeight="1" x14ac:dyDescent="0.25">
      <c r="A26" s="182" t="s">
        <v>150</v>
      </c>
      <c r="B26" s="185">
        <v>6</v>
      </c>
      <c r="C26" s="185">
        <v>4</v>
      </c>
      <c r="D26" s="186"/>
      <c r="E26" s="186"/>
      <c r="F26" s="186"/>
      <c r="G26" s="186"/>
      <c r="H26" s="183"/>
      <c r="I26" s="182" t="s">
        <v>150</v>
      </c>
      <c r="J26" s="185">
        <v>4</v>
      </c>
      <c r="K26" s="185">
        <v>3</v>
      </c>
      <c r="L26" s="186"/>
      <c r="M26" s="326"/>
      <c r="N26" s="326"/>
      <c r="O26" s="186"/>
    </row>
    <row r="27" spans="1:22" ht="24" customHeight="1" x14ac:dyDescent="0.25">
      <c r="A27" s="187"/>
      <c r="B27" s="185">
        <f t="shared" ref="B27:G27" si="2">SUM(B21:B26)</f>
        <v>45</v>
      </c>
      <c r="C27" s="185">
        <f t="shared" si="2"/>
        <v>49</v>
      </c>
      <c r="D27" s="185">
        <f t="shared" si="2"/>
        <v>41</v>
      </c>
      <c r="E27" s="185">
        <f t="shared" si="2"/>
        <v>57</v>
      </c>
      <c r="F27" s="185">
        <f t="shared" si="2"/>
        <v>68</v>
      </c>
      <c r="G27" s="185">
        <f t="shared" si="2"/>
        <v>74</v>
      </c>
      <c r="H27" s="183"/>
      <c r="I27" s="187"/>
      <c r="J27" s="185">
        <f t="shared" ref="J27:O27" si="3">SUM(J21:J26)</f>
        <v>56</v>
      </c>
      <c r="K27" s="185">
        <f t="shared" si="3"/>
        <v>78</v>
      </c>
      <c r="L27" s="185">
        <f t="shared" si="3"/>
        <v>45</v>
      </c>
      <c r="M27" s="185">
        <f t="shared" si="3"/>
        <v>32</v>
      </c>
      <c r="N27" s="185">
        <f t="shared" si="3"/>
        <v>39</v>
      </c>
      <c r="O27" s="185">
        <f t="shared" si="3"/>
        <v>41</v>
      </c>
    </row>
    <row r="28" spans="1:22" s="2" customFormat="1" ht="24" customHeight="1" x14ac:dyDescent="0.3">
      <c r="A28" s="188"/>
      <c r="B28" s="189"/>
      <c r="C28" s="189"/>
      <c r="D28" s="189"/>
      <c r="E28" s="189"/>
      <c r="F28" s="190"/>
      <c r="G28" s="190"/>
      <c r="H28" s="190"/>
      <c r="I28" s="189"/>
      <c r="J28" s="189"/>
      <c r="K28" s="189"/>
      <c r="L28" s="189"/>
      <c r="M28" s="189"/>
      <c r="N28" s="190"/>
      <c r="O28" s="190"/>
      <c r="Q28" s="194" t="s">
        <v>80</v>
      </c>
      <c r="V28" s="194" t="s">
        <v>83</v>
      </c>
    </row>
    <row r="29" spans="1:22" ht="24" customHeight="1" x14ac:dyDescent="0.25">
      <c r="A29" s="368" t="s">
        <v>80</v>
      </c>
      <c r="B29" s="181" t="s">
        <v>4</v>
      </c>
      <c r="C29" s="181" t="s">
        <v>5</v>
      </c>
      <c r="D29" s="181" t="s">
        <v>6</v>
      </c>
      <c r="E29" s="181" t="s">
        <v>128</v>
      </c>
      <c r="F29" s="181" t="s">
        <v>225</v>
      </c>
      <c r="G29" s="181" t="s">
        <v>243</v>
      </c>
      <c r="I29" s="368" t="s">
        <v>83</v>
      </c>
      <c r="J29" s="181" t="s">
        <v>4</v>
      </c>
      <c r="K29" s="181" t="s">
        <v>5</v>
      </c>
      <c r="L29" s="181" t="s">
        <v>6</v>
      </c>
      <c r="M29" s="181" t="s">
        <v>128</v>
      </c>
      <c r="N29" s="181" t="s">
        <v>225</v>
      </c>
      <c r="O29" s="181" t="s">
        <v>243</v>
      </c>
    </row>
    <row r="30" spans="1:22" ht="24" customHeight="1" x14ac:dyDescent="0.25">
      <c r="A30" s="191" t="s">
        <v>28</v>
      </c>
      <c r="B30" s="185">
        <v>17</v>
      </c>
      <c r="C30" s="185">
        <v>13</v>
      </c>
      <c r="D30" s="185">
        <v>9</v>
      </c>
      <c r="E30" s="185">
        <v>11</v>
      </c>
      <c r="F30" s="185">
        <v>9</v>
      </c>
      <c r="G30" s="185"/>
      <c r="I30" s="191" t="s">
        <v>28</v>
      </c>
      <c r="J30" s="185">
        <v>4</v>
      </c>
      <c r="K30" s="185">
        <v>6</v>
      </c>
      <c r="L30" s="185">
        <v>9</v>
      </c>
      <c r="M30" s="185">
        <v>5</v>
      </c>
      <c r="N30" s="185">
        <v>6</v>
      </c>
      <c r="O30" s="185"/>
    </row>
    <row r="31" spans="1:22" ht="24" customHeight="1" x14ac:dyDescent="0.25">
      <c r="A31" s="191" t="s">
        <v>38</v>
      </c>
      <c r="B31" s="185">
        <v>5</v>
      </c>
      <c r="C31" s="185">
        <v>5</v>
      </c>
      <c r="D31" s="185">
        <v>2</v>
      </c>
      <c r="E31" s="185">
        <v>5</v>
      </c>
      <c r="F31" s="185">
        <v>0</v>
      </c>
      <c r="G31" s="185"/>
      <c r="I31" s="191" t="s">
        <v>38</v>
      </c>
      <c r="J31" s="185">
        <v>5</v>
      </c>
      <c r="K31" s="185">
        <v>5</v>
      </c>
      <c r="L31" s="185">
        <v>5</v>
      </c>
      <c r="M31" s="185">
        <v>5</v>
      </c>
      <c r="N31" s="185">
        <v>2</v>
      </c>
      <c r="O31" s="185"/>
    </row>
    <row r="32" spans="1:22" ht="24" customHeight="1" x14ac:dyDescent="0.25">
      <c r="A32" s="191" t="s">
        <v>40</v>
      </c>
      <c r="B32" s="185">
        <v>2</v>
      </c>
      <c r="C32" s="185">
        <v>6</v>
      </c>
      <c r="D32" s="185">
        <v>4</v>
      </c>
      <c r="E32" s="185">
        <v>0</v>
      </c>
      <c r="F32" s="193">
        <v>1</v>
      </c>
      <c r="G32" s="193"/>
      <c r="I32" s="191" t="s">
        <v>40</v>
      </c>
      <c r="J32" s="185">
        <v>0</v>
      </c>
      <c r="K32" s="185">
        <v>0</v>
      </c>
      <c r="L32" s="185">
        <v>1</v>
      </c>
      <c r="M32" s="185">
        <v>0</v>
      </c>
      <c r="N32" s="193">
        <v>1</v>
      </c>
      <c r="O32" s="193"/>
    </row>
    <row r="33" spans="1:22" ht="24" customHeight="1" x14ac:dyDescent="0.25">
      <c r="A33" s="191" t="s">
        <v>39</v>
      </c>
      <c r="B33" s="185">
        <v>4</v>
      </c>
      <c r="C33" s="185">
        <v>5</v>
      </c>
      <c r="D33" s="185">
        <v>2</v>
      </c>
      <c r="E33" s="185">
        <v>7</v>
      </c>
      <c r="F33" s="193">
        <v>0</v>
      </c>
      <c r="G33" s="193"/>
      <c r="I33" s="191" t="s">
        <v>39</v>
      </c>
      <c r="J33" s="185">
        <v>1</v>
      </c>
      <c r="K33" s="185">
        <v>0</v>
      </c>
      <c r="L33" s="185">
        <v>4</v>
      </c>
      <c r="M33" s="185">
        <v>4</v>
      </c>
      <c r="N33" s="193">
        <v>0</v>
      </c>
      <c r="O33" s="193"/>
    </row>
    <row r="34" spans="1:22" ht="24" customHeight="1" x14ac:dyDescent="0.25">
      <c r="A34" s="191" t="s">
        <v>7</v>
      </c>
      <c r="B34" s="185">
        <v>13</v>
      </c>
      <c r="C34" s="185">
        <v>23</v>
      </c>
      <c r="D34" s="185">
        <v>18</v>
      </c>
      <c r="E34" s="185">
        <v>34</v>
      </c>
      <c r="F34" s="193">
        <v>14</v>
      </c>
      <c r="G34" s="193"/>
      <c r="I34" s="191" t="s">
        <v>7</v>
      </c>
      <c r="J34" s="185">
        <v>15</v>
      </c>
      <c r="K34" s="185">
        <v>15</v>
      </c>
      <c r="L34" s="185">
        <v>12</v>
      </c>
      <c r="M34" s="185">
        <v>17</v>
      </c>
      <c r="N34" s="193">
        <v>10</v>
      </c>
      <c r="O34" s="193"/>
    </row>
    <row r="35" spans="1:22" ht="24" customHeight="1" x14ac:dyDescent="0.25">
      <c r="A35" s="182" t="s">
        <v>150</v>
      </c>
      <c r="B35" s="185">
        <v>1</v>
      </c>
      <c r="C35" s="185">
        <v>1</v>
      </c>
      <c r="D35" s="186"/>
      <c r="E35" s="186"/>
      <c r="F35" s="186"/>
      <c r="G35" s="186"/>
      <c r="I35" s="191" t="s">
        <v>152</v>
      </c>
      <c r="J35" s="185">
        <v>0</v>
      </c>
      <c r="K35" s="185">
        <v>0</v>
      </c>
      <c r="L35" s="186"/>
      <c r="M35" s="186"/>
      <c r="N35" s="186"/>
      <c r="O35" s="186"/>
    </row>
    <row r="36" spans="1:22" ht="24" customHeight="1" x14ac:dyDescent="0.25">
      <c r="A36" s="187"/>
      <c r="B36" s="185">
        <f>SUM(B30:B35)</f>
        <v>42</v>
      </c>
      <c r="C36" s="185">
        <f>SUM(C30:C35)</f>
        <v>53</v>
      </c>
      <c r="D36" s="185">
        <f>SUM(D30:D35)</f>
        <v>35</v>
      </c>
      <c r="E36" s="185">
        <f>SUM(E30:E35)</f>
        <v>57</v>
      </c>
      <c r="F36" s="185">
        <f>SUM(F30:F35)</f>
        <v>24</v>
      </c>
      <c r="G36" s="185"/>
      <c r="I36" s="187"/>
      <c r="J36" s="185">
        <f>SUM(J30:J35)</f>
        <v>25</v>
      </c>
      <c r="K36" s="185">
        <f>SUM(K30:K35)</f>
        <v>26</v>
      </c>
      <c r="L36" s="185">
        <f>SUM(L30:L35)</f>
        <v>31</v>
      </c>
      <c r="M36" s="185">
        <f>SUM(M30:M35)</f>
        <v>31</v>
      </c>
      <c r="N36" s="185">
        <f>SUM(N30:N35)</f>
        <v>19</v>
      </c>
      <c r="O36" s="185"/>
    </row>
    <row r="37" spans="1:22" s="2" customFormat="1" ht="24" customHeight="1" x14ac:dyDescent="0.3">
      <c r="A37" s="188"/>
      <c r="B37" s="189"/>
      <c r="C37" s="189"/>
      <c r="D37" s="189"/>
      <c r="E37" s="189"/>
      <c r="F37" s="190"/>
      <c r="G37" s="190"/>
      <c r="H37" s="190"/>
      <c r="I37" s="189"/>
      <c r="J37" s="189"/>
      <c r="K37" s="189"/>
      <c r="L37" s="189"/>
      <c r="M37" s="189"/>
      <c r="N37" s="190"/>
      <c r="O37" s="190"/>
      <c r="Q37" s="194" t="s">
        <v>85</v>
      </c>
      <c r="V37" s="194" t="s">
        <v>86</v>
      </c>
    </row>
    <row r="38" spans="1:22" ht="24" customHeight="1" x14ac:dyDescent="0.25">
      <c r="A38" s="367" t="s">
        <v>85</v>
      </c>
      <c r="B38" s="181" t="s">
        <v>4</v>
      </c>
      <c r="C38" s="181" t="s">
        <v>5</v>
      </c>
      <c r="D38" s="181" t="s">
        <v>6</v>
      </c>
      <c r="E38" s="181" t="s">
        <v>128</v>
      </c>
      <c r="F38" s="181" t="s">
        <v>225</v>
      </c>
      <c r="G38" s="181" t="s">
        <v>243</v>
      </c>
      <c r="H38" s="183"/>
      <c r="I38" s="367" t="s">
        <v>86</v>
      </c>
      <c r="J38" s="181" t="s">
        <v>4</v>
      </c>
      <c r="K38" s="181" t="s">
        <v>5</v>
      </c>
      <c r="L38" s="181" t="s">
        <v>6</v>
      </c>
      <c r="M38" s="181" t="s">
        <v>128</v>
      </c>
      <c r="N38" s="181" t="s">
        <v>225</v>
      </c>
      <c r="O38" s="181" t="s">
        <v>243</v>
      </c>
    </row>
    <row r="39" spans="1:22" ht="24" customHeight="1" x14ac:dyDescent="0.25">
      <c r="A39" s="187" t="s">
        <v>28</v>
      </c>
      <c r="B39" s="186"/>
      <c r="C39" s="185">
        <v>11</v>
      </c>
      <c r="D39" s="185">
        <v>12</v>
      </c>
      <c r="E39" s="185">
        <v>15</v>
      </c>
      <c r="F39" s="185">
        <v>16</v>
      </c>
      <c r="G39" s="185"/>
      <c r="H39" s="183"/>
      <c r="I39" s="187" t="s">
        <v>28</v>
      </c>
      <c r="J39" s="186"/>
      <c r="K39" s="185">
        <v>11</v>
      </c>
      <c r="L39" s="185">
        <v>20</v>
      </c>
      <c r="M39" s="185">
        <v>6</v>
      </c>
      <c r="N39" s="185">
        <v>11</v>
      </c>
      <c r="O39" s="185"/>
    </row>
    <row r="40" spans="1:22" ht="24" customHeight="1" x14ac:dyDescent="0.25">
      <c r="A40" s="187" t="s">
        <v>38</v>
      </c>
      <c r="B40" s="186"/>
      <c r="C40" s="185">
        <v>0</v>
      </c>
      <c r="D40" s="185">
        <v>2</v>
      </c>
      <c r="E40" s="185">
        <v>0</v>
      </c>
      <c r="F40" s="185">
        <v>0</v>
      </c>
      <c r="G40" s="185"/>
      <c r="H40" s="183"/>
      <c r="I40" s="187" t="s">
        <v>38</v>
      </c>
      <c r="J40" s="186"/>
      <c r="K40" s="185">
        <v>4</v>
      </c>
      <c r="L40" s="185">
        <v>1</v>
      </c>
      <c r="M40" s="185">
        <v>0</v>
      </c>
      <c r="N40" s="185">
        <v>0</v>
      </c>
      <c r="O40" s="185"/>
    </row>
    <row r="41" spans="1:22" ht="24" customHeight="1" x14ac:dyDescent="0.25">
      <c r="A41" s="187" t="s">
        <v>40</v>
      </c>
      <c r="B41" s="186"/>
      <c r="C41" s="185">
        <v>3</v>
      </c>
      <c r="D41" s="185">
        <v>4</v>
      </c>
      <c r="E41" s="185">
        <v>2</v>
      </c>
      <c r="F41" s="193">
        <v>1</v>
      </c>
      <c r="G41" s="193"/>
      <c r="H41" s="183"/>
      <c r="I41" s="187" t="s">
        <v>40</v>
      </c>
      <c r="J41" s="186"/>
      <c r="K41" s="185">
        <v>4</v>
      </c>
      <c r="L41" s="185">
        <v>4</v>
      </c>
      <c r="M41" s="185">
        <v>2</v>
      </c>
      <c r="N41" s="193">
        <v>2</v>
      </c>
      <c r="O41" s="193"/>
    </row>
    <row r="42" spans="1:22" ht="24" customHeight="1" x14ac:dyDescent="0.25">
      <c r="A42" s="187" t="s">
        <v>39</v>
      </c>
      <c r="B42" s="186"/>
      <c r="C42" s="185">
        <v>2</v>
      </c>
      <c r="D42" s="185">
        <v>5</v>
      </c>
      <c r="E42" s="185">
        <v>2</v>
      </c>
      <c r="F42" s="193">
        <v>5</v>
      </c>
      <c r="G42" s="193"/>
      <c r="H42" s="183"/>
      <c r="I42" s="187" t="s">
        <v>39</v>
      </c>
      <c r="J42" s="186"/>
      <c r="K42" s="185">
        <v>0</v>
      </c>
      <c r="L42" s="185">
        <v>4</v>
      </c>
      <c r="M42" s="185">
        <v>4</v>
      </c>
      <c r="N42" s="193">
        <v>4</v>
      </c>
      <c r="O42" s="193"/>
    </row>
    <row r="43" spans="1:22" ht="24" customHeight="1" x14ac:dyDescent="0.25">
      <c r="A43" s="187" t="s">
        <v>7</v>
      </c>
      <c r="B43" s="186"/>
      <c r="C43" s="185">
        <v>21</v>
      </c>
      <c r="D43" s="185">
        <v>16</v>
      </c>
      <c r="E43" s="185">
        <v>5</v>
      </c>
      <c r="F43" s="193">
        <v>7</v>
      </c>
      <c r="G43" s="193"/>
      <c r="H43" s="183"/>
      <c r="I43" s="187" t="s">
        <v>7</v>
      </c>
      <c r="J43" s="186"/>
      <c r="K43" s="185">
        <v>8</v>
      </c>
      <c r="L43" s="185">
        <v>16</v>
      </c>
      <c r="M43" s="185">
        <v>7</v>
      </c>
      <c r="N43" s="193">
        <v>5</v>
      </c>
      <c r="O43" s="193"/>
    </row>
    <row r="44" spans="1:22" ht="24" customHeight="1" x14ac:dyDescent="0.25">
      <c r="A44" s="187" t="s">
        <v>152</v>
      </c>
      <c r="B44" s="186"/>
      <c r="C44" s="185">
        <v>6</v>
      </c>
      <c r="D44" s="186"/>
      <c r="E44" s="186"/>
      <c r="F44" s="186"/>
      <c r="G44" s="186"/>
      <c r="H44" s="183"/>
      <c r="I44" s="187"/>
      <c r="J44" s="186"/>
      <c r="K44" s="186"/>
      <c r="L44" s="186"/>
      <c r="M44" s="186"/>
      <c r="N44" s="186"/>
      <c r="O44" s="186"/>
    </row>
    <row r="45" spans="1:22" ht="24" customHeight="1" x14ac:dyDescent="0.25">
      <c r="A45" s="187"/>
      <c r="B45" s="186"/>
      <c r="C45" s="185">
        <f>SUM(C39:C44)</f>
        <v>43</v>
      </c>
      <c r="D45" s="185">
        <f>SUM(D39:D44)</f>
        <v>39</v>
      </c>
      <c r="E45" s="185">
        <f>SUM(E39:E44)</f>
        <v>24</v>
      </c>
      <c r="F45" s="185">
        <f>SUM(F39:F44)</f>
        <v>29</v>
      </c>
      <c r="G45" s="185"/>
      <c r="H45" s="190"/>
      <c r="I45" s="185"/>
      <c r="J45" s="186"/>
      <c r="K45" s="185">
        <f>SUM(K39:K44)</f>
        <v>27</v>
      </c>
      <c r="L45" s="185">
        <f>SUM(L39:L44)</f>
        <v>45</v>
      </c>
      <c r="M45" s="185">
        <f>SUM(M39:M44)</f>
        <v>19</v>
      </c>
      <c r="N45" s="185">
        <f>SUM(N39:N44)</f>
        <v>22</v>
      </c>
      <c r="O45" s="185"/>
    </row>
    <row r="46" spans="1:22" ht="83.25" customHeight="1" x14ac:dyDescent="0.3">
      <c r="Q46" s="194" t="s">
        <v>41</v>
      </c>
      <c r="V46" s="194" t="s">
        <v>42</v>
      </c>
    </row>
    <row r="47" spans="1:22" ht="24" customHeight="1" x14ac:dyDescent="0.25">
      <c r="A47" s="181" t="s">
        <v>41</v>
      </c>
      <c r="B47" s="181" t="s">
        <v>4</v>
      </c>
      <c r="C47" s="181" t="s">
        <v>5</v>
      </c>
      <c r="D47" s="181" t="s">
        <v>6</v>
      </c>
      <c r="E47" s="181" t="s">
        <v>128</v>
      </c>
      <c r="F47" s="181" t="s">
        <v>225</v>
      </c>
      <c r="G47" s="181" t="s">
        <v>225</v>
      </c>
      <c r="I47" s="181" t="s">
        <v>42</v>
      </c>
      <c r="J47" s="181" t="s">
        <v>4</v>
      </c>
      <c r="K47" s="181" t="s">
        <v>5</v>
      </c>
      <c r="L47" s="181" t="s">
        <v>6</v>
      </c>
      <c r="M47" s="181" t="s">
        <v>128</v>
      </c>
      <c r="N47" s="181" t="s">
        <v>225</v>
      </c>
      <c r="O47" s="181" t="s">
        <v>225</v>
      </c>
    </row>
    <row r="48" spans="1:22" ht="24" customHeight="1" x14ac:dyDescent="0.25">
      <c r="A48" s="192" t="s">
        <v>28</v>
      </c>
      <c r="B48" s="186"/>
      <c r="C48" s="186"/>
      <c r="D48" s="186"/>
      <c r="E48" s="186"/>
      <c r="F48" s="185">
        <v>3</v>
      </c>
      <c r="G48" s="185">
        <v>0</v>
      </c>
      <c r="I48" s="192" t="s">
        <v>28</v>
      </c>
      <c r="J48" s="186"/>
      <c r="K48" s="186"/>
      <c r="L48" s="186"/>
      <c r="M48" s="186"/>
      <c r="N48" s="185">
        <v>0</v>
      </c>
      <c r="O48" s="185">
        <v>2</v>
      </c>
    </row>
    <row r="49" spans="1:22" ht="24" customHeight="1" x14ac:dyDescent="0.25">
      <c r="A49" s="192" t="s">
        <v>7</v>
      </c>
      <c r="B49" s="186"/>
      <c r="C49" s="186"/>
      <c r="D49" s="186"/>
      <c r="E49" s="186"/>
      <c r="F49" s="185">
        <v>2</v>
      </c>
      <c r="G49" s="185">
        <v>3</v>
      </c>
      <c r="I49" s="192" t="s">
        <v>7</v>
      </c>
      <c r="J49" s="186"/>
      <c r="K49" s="186"/>
      <c r="L49" s="186"/>
      <c r="M49" s="186"/>
      <c r="N49" s="185">
        <v>2</v>
      </c>
      <c r="O49" s="185">
        <v>0</v>
      </c>
    </row>
    <row r="50" spans="1:22" ht="24" customHeight="1" x14ac:dyDescent="0.25">
      <c r="A50" s="192" t="s">
        <v>38</v>
      </c>
      <c r="B50" s="193">
        <v>12</v>
      </c>
      <c r="C50" s="193">
        <v>7</v>
      </c>
      <c r="D50" s="193">
        <v>13</v>
      </c>
      <c r="E50" s="193">
        <v>5</v>
      </c>
      <c r="F50" s="185">
        <v>8</v>
      </c>
      <c r="G50" s="185">
        <v>5</v>
      </c>
      <c r="I50" s="192" t="s">
        <v>38</v>
      </c>
      <c r="J50" s="185">
        <v>14</v>
      </c>
      <c r="K50" s="185">
        <v>16</v>
      </c>
      <c r="L50" s="185">
        <v>14</v>
      </c>
      <c r="M50" s="185">
        <v>11</v>
      </c>
      <c r="N50" s="185">
        <v>4</v>
      </c>
      <c r="O50" s="185">
        <v>4</v>
      </c>
    </row>
    <row r="51" spans="1:22" ht="24" customHeight="1" x14ac:dyDescent="0.25">
      <c r="A51" s="192" t="s">
        <v>40</v>
      </c>
      <c r="B51" s="186"/>
      <c r="C51" s="186"/>
      <c r="D51" s="186"/>
      <c r="E51" s="186"/>
      <c r="F51" s="186"/>
      <c r="G51" s="186"/>
      <c r="I51" s="192" t="s">
        <v>40</v>
      </c>
      <c r="J51" s="186"/>
      <c r="K51" s="186"/>
      <c r="L51" s="186"/>
      <c r="M51" s="186"/>
      <c r="N51" s="186"/>
      <c r="O51" s="186"/>
    </row>
    <row r="52" spans="1:22" ht="24" customHeight="1" x14ac:dyDescent="0.25">
      <c r="A52" s="192" t="s">
        <v>39</v>
      </c>
      <c r="B52" s="186"/>
      <c r="C52" s="186"/>
      <c r="D52" s="186"/>
      <c r="E52" s="186"/>
      <c r="F52" s="185">
        <v>1</v>
      </c>
      <c r="G52" s="185">
        <v>4</v>
      </c>
      <c r="I52" s="192" t="s">
        <v>39</v>
      </c>
      <c r="J52" s="186"/>
      <c r="K52" s="186"/>
      <c r="L52" s="186"/>
      <c r="M52" s="186"/>
      <c r="N52" s="185">
        <v>1</v>
      </c>
      <c r="O52" s="185">
        <v>5</v>
      </c>
    </row>
    <row r="53" spans="1:22" ht="24" customHeight="1" x14ac:dyDescent="0.25">
      <c r="A53" s="192" t="s">
        <v>151</v>
      </c>
      <c r="B53" s="186"/>
      <c r="C53" s="186"/>
      <c r="D53" s="186"/>
      <c r="E53" s="186"/>
      <c r="F53" s="186"/>
      <c r="G53" s="185">
        <v>1</v>
      </c>
      <c r="I53" s="192" t="s">
        <v>151</v>
      </c>
      <c r="J53" s="186"/>
      <c r="K53" s="186"/>
      <c r="L53" s="186"/>
      <c r="M53" s="186"/>
      <c r="N53" s="186"/>
      <c r="O53" s="185">
        <v>1</v>
      </c>
    </row>
    <row r="54" spans="1:22" ht="24" customHeight="1" x14ac:dyDescent="0.25">
      <c r="A54" s="185"/>
      <c r="B54" s="185">
        <f t="shared" ref="B54:G54" si="4">SUM(B48:B53)</f>
        <v>12</v>
      </c>
      <c r="C54" s="185">
        <f t="shared" si="4"/>
        <v>7</v>
      </c>
      <c r="D54" s="185">
        <f t="shared" si="4"/>
        <v>13</v>
      </c>
      <c r="E54" s="185">
        <f t="shared" si="4"/>
        <v>5</v>
      </c>
      <c r="F54" s="185">
        <f t="shared" si="4"/>
        <v>14</v>
      </c>
      <c r="G54" s="185">
        <f t="shared" si="4"/>
        <v>13</v>
      </c>
      <c r="I54" s="185"/>
      <c r="J54" s="185">
        <f t="shared" ref="J54:O54" si="5">SUM(J48:J53)</f>
        <v>14</v>
      </c>
      <c r="K54" s="185">
        <f t="shared" si="5"/>
        <v>16</v>
      </c>
      <c r="L54" s="185">
        <f t="shared" si="5"/>
        <v>14</v>
      </c>
      <c r="M54" s="185">
        <f t="shared" si="5"/>
        <v>11</v>
      </c>
      <c r="N54" s="185">
        <f t="shared" si="5"/>
        <v>7</v>
      </c>
      <c r="O54" s="185">
        <f t="shared" si="5"/>
        <v>12</v>
      </c>
    </row>
    <row r="55" spans="1:22" ht="24" customHeight="1" x14ac:dyDescent="0.25">
      <c r="A55" s="190"/>
      <c r="B55" s="190"/>
      <c r="C55" s="190"/>
      <c r="D55" s="190"/>
      <c r="E55" s="190"/>
      <c r="F55" s="190"/>
      <c r="G55" s="190"/>
      <c r="I55" s="190"/>
      <c r="J55" s="190"/>
      <c r="K55" s="190"/>
      <c r="L55" s="190"/>
      <c r="M55" s="190"/>
      <c r="N55" s="190"/>
      <c r="O55" s="190"/>
    </row>
    <row r="56" spans="1:22" ht="24" customHeight="1" x14ac:dyDescent="0.3">
      <c r="B56" s="485" t="s">
        <v>46</v>
      </c>
      <c r="C56" s="486"/>
      <c r="D56" s="486"/>
      <c r="E56" s="487"/>
      <c r="F56" s="485" t="s">
        <v>207</v>
      </c>
      <c r="G56" s="552"/>
      <c r="Q56" s="194" t="s">
        <v>229</v>
      </c>
      <c r="V56" s="194" t="s">
        <v>47</v>
      </c>
    </row>
    <row r="57" spans="1:22" ht="24" customHeight="1" x14ac:dyDescent="0.25">
      <c r="A57" s="181" t="s">
        <v>207</v>
      </c>
      <c r="B57" s="181" t="s">
        <v>4</v>
      </c>
      <c r="C57" s="181" t="s">
        <v>5</v>
      </c>
      <c r="D57" s="181" t="s">
        <v>6</v>
      </c>
      <c r="E57" s="181" t="s">
        <v>128</v>
      </c>
      <c r="F57" s="181" t="s">
        <v>225</v>
      </c>
      <c r="G57" s="181" t="s">
        <v>243</v>
      </c>
      <c r="I57" s="181" t="s">
        <v>47</v>
      </c>
      <c r="J57" s="181" t="s">
        <v>4</v>
      </c>
      <c r="K57" s="181" t="s">
        <v>5</v>
      </c>
      <c r="L57" s="181" t="s">
        <v>6</v>
      </c>
      <c r="M57" s="181" t="s">
        <v>128</v>
      </c>
      <c r="N57" s="181" t="s">
        <v>225</v>
      </c>
      <c r="O57" s="181" t="s">
        <v>243</v>
      </c>
    </row>
    <row r="58" spans="1:22" ht="24" customHeight="1" x14ac:dyDescent="0.25">
      <c r="A58" s="192" t="s">
        <v>28</v>
      </c>
      <c r="B58" s="186"/>
      <c r="C58" s="186"/>
      <c r="D58" s="186"/>
      <c r="E58" s="186"/>
      <c r="F58" s="185">
        <v>2</v>
      </c>
      <c r="G58" s="185">
        <v>1</v>
      </c>
      <c r="I58" s="192" t="s">
        <v>28</v>
      </c>
      <c r="J58" s="186"/>
      <c r="K58" s="186"/>
      <c r="L58" s="186"/>
      <c r="M58" s="186"/>
      <c r="N58" s="185">
        <v>2</v>
      </c>
      <c r="O58" s="185">
        <v>0</v>
      </c>
    </row>
    <row r="59" spans="1:22" ht="24" customHeight="1" x14ac:dyDescent="0.25">
      <c r="A59" s="192" t="s">
        <v>7</v>
      </c>
      <c r="B59" s="186"/>
      <c r="C59" s="186"/>
      <c r="D59" s="186"/>
      <c r="E59" s="186"/>
      <c r="F59" s="185">
        <v>1</v>
      </c>
      <c r="G59" s="185">
        <v>4</v>
      </c>
      <c r="I59" s="192" t="s">
        <v>7</v>
      </c>
      <c r="J59" s="186"/>
      <c r="K59" s="186"/>
      <c r="L59" s="186"/>
      <c r="M59" s="186"/>
      <c r="N59" s="185">
        <v>3</v>
      </c>
      <c r="O59" s="185">
        <v>7</v>
      </c>
    </row>
    <row r="60" spans="1:22" ht="24" customHeight="1" x14ac:dyDescent="0.25">
      <c r="A60" s="192" t="s">
        <v>38</v>
      </c>
      <c r="B60" s="185">
        <v>3</v>
      </c>
      <c r="C60" s="185">
        <v>17</v>
      </c>
      <c r="D60" s="185">
        <v>8</v>
      </c>
      <c r="E60" s="185">
        <v>13</v>
      </c>
      <c r="F60" s="185">
        <v>1</v>
      </c>
      <c r="G60" s="185">
        <v>5</v>
      </c>
      <c r="I60" s="192" t="s">
        <v>38</v>
      </c>
      <c r="J60" s="185">
        <v>5</v>
      </c>
      <c r="K60" s="185">
        <v>15</v>
      </c>
      <c r="L60" s="185">
        <v>12</v>
      </c>
      <c r="M60" s="185">
        <v>4</v>
      </c>
      <c r="N60" s="185">
        <v>2</v>
      </c>
      <c r="O60" s="185">
        <v>1</v>
      </c>
    </row>
    <row r="61" spans="1:22" ht="24" customHeight="1" x14ac:dyDescent="0.25">
      <c r="A61" s="192" t="s">
        <v>40</v>
      </c>
      <c r="B61" s="186"/>
      <c r="C61" s="186"/>
      <c r="D61" s="186"/>
      <c r="E61" s="186"/>
      <c r="F61" s="186"/>
      <c r="G61" s="186"/>
      <c r="I61" s="192" t="s">
        <v>40</v>
      </c>
      <c r="J61" s="186"/>
      <c r="K61" s="186"/>
      <c r="L61" s="186"/>
      <c r="M61" s="186"/>
      <c r="N61" s="186"/>
      <c r="O61" s="186"/>
    </row>
    <row r="62" spans="1:22" ht="24" customHeight="1" x14ac:dyDescent="0.25">
      <c r="A62" s="192" t="s">
        <v>39</v>
      </c>
      <c r="B62" s="186"/>
      <c r="C62" s="186"/>
      <c r="D62" s="186"/>
      <c r="E62" s="186"/>
      <c r="F62" s="185">
        <v>0</v>
      </c>
      <c r="G62" s="185">
        <v>0</v>
      </c>
      <c r="I62" s="192" t="s">
        <v>39</v>
      </c>
      <c r="J62" s="186"/>
      <c r="K62" s="186"/>
      <c r="L62" s="186"/>
      <c r="M62" s="186"/>
      <c r="N62" s="185">
        <v>2</v>
      </c>
      <c r="O62" s="185">
        <v>8</v>
      </c>
    </row>
    <row r="63" spans="1:22" ht="24" customHeight="1" x14ac:dyDescent="0.25">
      <c r="A63" s="185"/>
      <c r="B63" s="185">
        <f t="shared" ref="B63:G63" si="6">SUM(B58:B62)</f>
        <v>3</v>
      </c>
      <c r="C63" s="185">
        <f t="shared" si="6"/>
        <v>17</v>
      </c>
      <c r="D63" s="185">
        <f t="shared" si="6"/>
        <v>8</v>
      </c>
      <c r="E63" s="185">
        <f t="shared" si="6"/>
        <v>13</v>
      </c>
      <c r="F63" s="185">
        <f t="shared" si="6"/>
        <v>4</v>
      </c>
      <c r="G63" s="185">
        <f t="shared" si="6"/>
        <v>10</v>
      </c>
      <c r="I63" s="185"/>
      <c r="J63" s="185">
        <f t="shared" ref="J63:O63" si="7">SUM(J58:J62)</f>
        <v>5</v>
      </c>
      <c r="K63" s="185">
        <f t="shared" si="7"/>
        <v>15</v>
      </c>
      <c r="L63" s="185">
        <f t="shared" si="7"/>
        <v>12</v>
      </c>
      <c r="M63" s="185">
        <f t="shared" si="7"/>
        <v>4</v>
      </c>
      <c r="N63" s="185">
        <f t="shared" si="7"/>
        <v>9</v>
      </c>
      <c r="O63" s="185">
        <f t="shared" si="7"/>
        <v>16</v>
      </c>
    </row>
    <row r="64" spans="1:22" ht="24" customHeight="1" x14ac:dyDescent="0.3">
      <c r="A64" s="190"/>
      <c r="B64" s="190"/>
      <c r="C64" s="190"/>
      <c r="D64" s="190"/>
      <c r="E64" s="190"/>
      <c r="F64" s="190"/>
      <c r="G64" s="190"/>
      <c r="I64" s="190"/>
      <c r="J64" s="190"/>
      <c r="K64" s="190"/>
      <c r="L64" s="190"/>
      <c r="M64" s="190"/>
      <c r="N64" s="190"/>
      <c r="O64" s="190"/>
      <c r="Q64" s="194" t="s">
        <v>230</v>
      </c>
    </row>
    <row r="65" spans="1:8" ht="24" customHeight="1" x14ac:dyDescent="0.25">
      <c r="B65" s="485" t="s">
        <v>48</v>
      </c>
      <c r="C65" s="486"/>
      <c r="D65" s="486"/>
      <c r="E65" s="487"/>
      <c r="F65" s="485" t="s">
        <v>209</v>
      </c>
      <c r="G65" s="552"/>
    </row>
    <row r="66" spans="1:8" ht="24" customHeight="1" x14ac:dyDescent="0.25">
      <c r="A66" s="181" t="s">
        <v>209</v>
      </c>
      <c r="B66" s="181" t="s">
        <v>4</v>
      </c>
      <c r="C66" s="181" t="s">
        <v>5</v>
      </c>
      <c r="D66" s="181" t="s">
        <v>6</v>
      </c>
      <c r="E66" s="181" t="s">
        <v>128</v>
      </c>
      <c r="F66" s="181" t="s">
        <v>225</v>
      </c>
      <c r="G66" s="181" t="s">
        <v>243</v>
      </c>
    </row>
    <row r="67" spans="1:8" ht="24" customHeight="1" x14ac:dyDescent="0.25">
      <c r="A67" s="192" t="s">
        <v>28</v>
      </c>
      <c r="B67" s="186"/>
      <c r="C67" s="186"/>
      <c r="D67" s="186"/>
      <c r="E67" s="186"/>
      <c r="F67" s="185">
        <v>0</v>
      </c>
      <c r="G67" s="185">
        <v>0</v>
      </c>
      <c r="H67" s="207"/>
    </row>
    <row r="68" spans="1:8" ht="24" customHeight="1" x14ac:dyDescent="0.25">
      <c r="A68" s="192" t="s">
        <v>7</v>
      </c>
      <c r="B68" s="186"/>
      <c r="C68" s="186"/>
      <c r="D68" s="186"/>
      <c r="E68" s="186"/>
      <c r="F68" s="185">
        <v>2</v>
      </c>
      <c r="G68" s="185">
        <v>2</v>
      </c>
    </row>
    <row r="69" spans="1:8" ht="24" customHeight="1" x14ac:dyDescent="0.25">
      <c r="A69" s="192" t="s">
        <v>38</v>
      </c>
      <c r="B69" s="185">
        <v>2</v>
      </c>
      <c r="C69" s="185">
        <v>4</v>
      </c>
      <c r="D69" s="185">
        <v>2</v>
      </c>
      <c r="E69" s="185">
        <v>4</v>
      </c>
      <c r="F69" s="185">
        <v>1</v>
      </c>
      <c r="G69" s="185">
        <v>2</v>
      </c>
    </row>
    <row r="70" spans="1:8" ht="24" customHeight="1" x14ac:dyDescent="0.25">
      <c r="A70" s="192" t="s">
        <v>40</v>
      </c>
      <c r="B70" s="186"/>
      <c r="C70" s="186"/>
      <c r="D70" s="186"/>
      <c r="E70" s="186"/>
      <c r="F70" s="186"/>
      <c r="G70" s="186"/>
    </row>
    <row r="71" spans="1:8" ht="24" customHeight="1" x14ac:dyDescent="0.25">
      <c r="A71" s="192" t="s">
        <v>39</v>
      </c>
      <c r="B71" s="186"/>
      <c r="C71" s="186"/>
      <c r="D71" s="186"/>
      <c r="E71" s="186"/>
      <c r="F71" s="185">
        <v>0</v>
      </c>
      <c r="G71" s="185">
        <v>5</v>
      </c>
    </row>
    <row r="72" spans="1:8" ht="24" customHeight="1" x14ac:dyDescent="0.25">
      <c r="A72" s="185"/>
      <c r="B72" s="185">
        <f t="shared" ref="B72:G72" si="8">SUM(B67:B71)</f>
        <v>2</v>
      </c>
      <c r="C72" s="185">
        <f t="shared" si="8"/>
        <v>4</v>
      </c>
      <c r="D72" s="185">
        <f t="shared" si="8"/>
        <v>2</v>
      </c>
      <c r="E72" s="185">
        <f t="shared" si="8"/>
        <v>4</v>
      </c>
      <c r="F72" s="185">
        <f t="shared" si="8"/>
        <v>3</v>
      </c>
      <c r="G72" s="185">
        <f t="shared" si="8"/>
        <v>9</v>
      </c>
    </row>
    <row r="73" spans="1:8" ht="24" customHeight="1" x14ac:dyDescent="0.25"/>
    <row r="74" spans="1:8" ht="24" customHeight="1" x14ac:dyDescent="0.25"/>
    <row r="75" spans="1:8" ht="24" customHeight="1" x14ac:dyDescent="0.25"/>
    <row r="76" spans="1:8" ht="24" customHeight="1" x14ac:dyDescent="0.25"/>
    <row r="77" spans="1:8" ht="24" customHeight="1" x14ac:dyDescent="0.25"/>
    <row r="78" spans="1:8" ht="24" customHeight="1" x14ac:dyDescent="0.25"/>
    <row r="79" spans="1:8" ht="24" customHeight="1" x14ac:dyDescent="0.25"/>
    <row r="80" spans="1:8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183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</sheetData>
  <pageMargins left="0.51181102362204722" right="0.31496062992125984" top="0.55118110236220474" bottom="0.35433070866141736" header="0.31496062992125984" footer="0.31496062992125984"/>
  <pageSetup paperSize="9" scale="48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activeCell="D42" sqref="D42"/>
    </sheetView>
  </sheetViews>
  <sheetFormatPr defaultColWidth="11.42578125" defaultRowHeight="15" x14ac:dyDescent="0.25"/>
  <sheetData>
    <row r="1" spans="1:4" x14ac:dyDescent="0.25">
      <c r="B1" t="s">
        <v>399</v>
      </c>
      <c r="C1" t="s">
        <v>400</v>
      </c>
      <c r="D1" t="s">
        <v>401</v>
      </c>
    </row>
    <row r="2" spans="1:4" x14ac:dyDescent="0.25">
      <c r="A2" s="708" t="s">
        <v>17</v>
      </c>
      <c r="B2" s="709">
        <v>3</v>
      </c>
      <c r="C2" s="709">
        <v>1</v>
      </c>
      <c r="D2" s="710">
        <v>16</v>
      </c>
    </row>
    <row r="3" spans="1:4" x14ac:dyDescent="0.25">
      <c r="A3" s="708" t="s">
        <v>11</v>
      </c>
      <c r="B3" s="709">
        <v>3</v>
      </c>
      <c r="C3" s="709">
        <v>1</v>
      </c>
      <c r="D3" s="710">
        <v>15</v>
      </c>
    </row>
    <row r="4" spans="1:4" x14ac:dyDescent="0.25">
      <c r="A4" s="708" t="s">
        <v>24</v>
      </c>
      <c r="B4" s="709">
        <v>2</v>
      </c>
      <c r="C4" s="709">
        <v>2</v>
      </c>
      <c r="D4" s="711">
        <v>20</v>
      </c>
    </row>
    <row r="5" spans="1:4" x14ac:dyDescent="0.25">
      <c r="A5" s="708" t="s">
        <v>25</v>
      </c>
      <c r="B5" s="709">
        <v>3</v>
      </c>
      <c r="C5" s="709">
        <v>1</v>
      </c>
      <c r="D5" s="710">
        <v>14</v>
      </c>
    </row>
    <row r="6" spans="1:4" x14ac:dyDescent="0.25">
      <c r="A6" s="708" t="s">
        <v>29</v>
      </c>
      <c r="B6" s="709">
        <v>3</v>
      </c>
      <c r="C6" s="709">
        <v>1</v>
      </c>
      <c r="D6" s="711">
        <v>20</v>
      </c>
    </row>
    <row r="7" spans="1:4" x14ac:dyDescent="0.25">
      <c r="A7" s="708" t="s">
        <v>30</v>
      </c>
      <c r="B7" s="709">
        <v>2</v>
      </c>
      <c r="C7" s="709">
        <v>2</v>
      </c>
      <c r="D7" s="711">
        <v>20</v>
      </c>
    </row>
    <row r="8" spans="1:4" x14ac:dyDescent="0.25">
      <c r="A8" s="708" t="s">
        <v>31</v>
      </c>
      <c r="B8" s="709">
        <v>3</v>
      </c>
      <c r="C8" s="709">
        <v>1</v>
      </c>
      <c r="D8" s="711">
        <v>20</v>
      </c>
    </row>
    <row r="9" spans="1:4" x14ac:dyDescent="0.25">
      <c r="A9" s="708" t="s">
        <v>36</v>
      </c>
      <c r="B9" s="709">
        <v>3</v>
      </c>
      <c r="C9" s="709">
        <v>1</v>
      </c>
      <c r="D9" s="710">
        <v>15</v>
      </c>
    </row>
    <row r="10" spans="1:4" x14ac:dyDescent="0.25">
      <c r="A10" s="712" t="s">
        <v>398</v>
      </c>
      <c r="B10" s="709">
        <v>3</v>
      </c>
      <c r="C10" s="709">
        <v>1</v>
      </c>
      <c r="D10" s="711">
        <v>20</v>
      </c>
    </row>
    <row r="11" spans="1:4" x14ac:dyDescent="0.25">
      <c r="A11" s="708" t="s">
        <v>10</v>
      </c>
      <c r="B11" s="709">
        <v>3</v>
      </c>
      <c r="C11" s="709">
        <v>1</v>
      </c>
      <c r="D11" s="710">
        <v>15</v>
      </c>
    </row>
    <row r="12" spans="1:4" x14ac:dyDescent="0.25">
      <c r="A12" s="708" t="s">
        <v>9</v>
      </c>
      <c r="B12" s="709">
        <v>3</v>
      </c>
      <c r="C12" s="709">
        <v>1</v>
      </c>
      <c r="D12" s="710">
        <v>15</v>
      </c>
    </row>
    <row r="13" spans="1:4" x14ac:dyDescent="0.25">
      <c r="A13" s="708" t="s">
        <v>16</v>
      </c>
      <c r="B13" s="709">
        <v>3</v>
      </c>
      <c r="C13" s="709">
        <v>1</v>
      </c>
      <c r="D13" s="711">
        <v>20</v>
      </c>
    </row>
    <row r="14" spans="1:4" x14ac:dyDescent="0.25">
      <c r="A14" s="708" t="s">
        <v>18</v>
      </c>
      <c r="B14" s="709">
        <v>3.5</v>
      </c>
      <c r="C14" s="709">
        <v>0.5</v>
      </c>
      <c r="D14" s="713">
        <v>15</v>
      </c>
    </row>
    <row r="15" spans="1:4" x14ac:dyDescent="0.25">
      <c r="A15" s="712" t="s">
        <v>209</v>
      </c>
      <c r="B15" s="709">
        <v>3</v>
      </c>
      <c r="C15" s="709">
        <v>1</v>
      </c>
      <c r="D15" s="710">
        <v>9</v>
      </c>
    </row>
    <row r="16" spans="1:4" x14ac:dyDescent="0.25">
      <c r="A16" s="712" t="s">
        <v>207</v>
      </c>
      <c r="B16" s="709">
        <v>3</v>
      </c>
      <c r="C16" s="709">
        <v>1</v>
      </c>
      <c r="D16" s="710">
        <v>12</v>
      </c>
    </row>
    <row r="17" spans="1:4" x14ac:dyDescent="0.25">
      <c r="A17" s="708" t="s">
        <v>47</v>
      </c>
      <c r="B17" s="709">
        <v>3</v>
      </c>
      <c r="C17" s="709">
        <v>1</v>
      </c>
      <c r="D17" s="710">
        <v>16</v>
      </c>
    </row>
    <row r="18" spans="1:4" x14ac:dyDescent="0.25">
      <c r="A18" s="712" t="s">
        <v>41</v>
      </c>
      <c r="B18" s="709">
        <v>3</v>
      </c>
      <c r="C18" s="709">
        <v>1</v>
      </c>
      <c r="D18" s="710">
        <v>16</v>
      </c>
    </row>
    <row r="19" spans="1:4" x14ac:dyDescent="0.25">
      <c r="A19" s="712" t="s">
        <v>42</v>
      </c>
      <c r="B19" s="709">
        <v>3</v>
      </c>
      <c r="C19" s="709">
        <v>1</v>
      </c>
      <c r="D19" s="710">
        <v>12</v>
      </c>
    </row>
    <row r="20" spans="1:4" x14ac:dyDescent="0.25">
      <c r="A20" s="708" t="s">
        <v>43</v>
      </c>
      <c r="B20" s="709">
        <v>3</v>
      </c>
      <c r="C20" s="709">
        <v>1</v>
      </c>
      <c r="D20" s="710">
        <v>16</v>
      </c>
    </row>
    <row r="21" spans="1:4" x14ac:dyDescent="0.25">
      <c r="A21" s="708" t="s">
        <v>50</v>
      </c>
      <c r="B21" s="709">
        <v>2</v>
      </c>
      <c r="C21" s="709">
        <v>2</v>
      </c>
      <c r="D21" s="711">
        <v>20</v>
      </c>
    </row>
    <row r="22" spans="1:4" x14ac:dyDescent="0.25">
      <c r="A22" s="708" t="s">
        <v>51</v>
      </c>
      <c r="B22" s="709">
        <v>2</v>
      </c>
      <c r="C22" s="709">
        <v>2</v>
      </c>
      <c r="D22" s="711">
        <v>20</v>
      </c>
    </row>
    <row r="23" spans="1:4" x14ac:dyDescent="0.25">
      <c r="A23" s="708" t="s">
        <v>52</v>
      </c>
      <c r="B23" s="709">
        <v>2</v>
      </c>
      <c r="C23" s="709">
        <v>2</v>
      </c>
      <c r="D23" s="711">
        <v>20</v>
      </c>
    </row>
    <row r="24" spans="1:4" x14ac:dyDescent="0.25">
      <c r="A24" s="708" t="s">
        <v>53</v>
      </c>
      <c r="B24" s="709">
        <v>2</v>
      </c>
      <c r="C24" s="709">
        <v>2</v>
      </c>
      <c r="D24" s="711">
        <v>20</v>
      </c>
    </row>
    <row r="25" spans="1:4" x14ac:dyDescent="0.25">
      <c r="A25" s="708" t="s">
        <v>71</v>
      </c>
      <c r="B25" s="709">
        <v>2</v>
      </c>
      <c r="C25" s="709">
        <v>2</v>
      </c>
      <c r="D25" s="711">
        <v>20</v>
      </c>
    </row>
    <row r="26" spans="1:4" x14ac:dyDescent="0.25">
      <c r="A26" s="708" t="s">
        <v>74</v>
      </c>
      <c r="B26" s="709">
        <v>2</v>
      </c>
      <c r="C26" s="709">
        <v>2</v>
      </c>
      <c r="D26" s="711">
        <v>20</v>
      </c>
    </row>
    <row r="27" spans="1:4" x14ac:dyDescent="0.25">
      <c r="A27" s="708" t="s">
        <v>67</v>
      </c>
      <c r="B27" s="709">
        <v>2</v>
      </c>
      <c r="C27" s="709">
        <v>2</v>
      </c>
      <c r="D27" s="711">
        <v>20</v>
      </c>
    </row>
    <row r="28" spans="1:4" x14ac:dyDescent="0.25">
      <c r="A28" s="708" t="s">
        <v>66</v>
      </c>
      <c r="B28" s="709">
        <v>2</v>
      </c>
      <c r="C28" s="709">
        <v>2</v>
      </c>
      <c r="D28" s="711">
        <v>20</v>
      </c>
    </row>
    <row r="29" spans="1:4" x14ac:dyDescent="0.25">
      <c r="A29" s="708" t="s">
        <v>119</v>
      </c>
      <c r="B29" s="709">
        <v>3</v>
      </c>
      <c r="C29" s="719">
        <v>1</v>
      </c>
      <c r="D29" s="711">
        <v>20</v>
      </c>
    </row>
    <row r="30" spans="1:4" x14ac:dyDescent="0.25">
      <c r="A30" s="717" t="s">
        <v>120</v>
      </c>
      <c r="B30" s="718">
        <v>3</v>
      </c>
      <c r="C30" s="720">
        <v>1</v>
      </c>
      <c r="D30" s="711">
        <v>20</v>
      </c>
    </row>
    <row r="31" spans="1:4" ht="16.5" x14ac:dyDescent="0.3">
      <c r="A31" s="721" t="s">
        <v>115</v>
      </c>
      <c r="B31" s="718">
        <v>2</v>
      </c>
      <c r="C31" s="720">
        <v>2</v>
      </c>
      <c r="D31" s="711">
        <v>20</v>
      </c>
    </row>
    <row r="32" spans="1:4" ht="16.5" x14ac:dyDescent="0.3">
      <c r="A32" s="721" t="s">
        <v>117</v>
      </c>
      <c r="B32" s="718">
        <v>2</v>
      </c>
      <c r="C32" s="720">
        <v>2</v>
      </c>
      <c r="D32" s="711">
        <v>20</v>
      </c>
    </row>
    <row r="33" spans="1:4" x14ac:dyDescent="0.25">
      <c r="A33" s="708" t="s">
        <v>103</v>
      </c>
      <c r="B33" s="709">
        <v>3</v>
      </c>
      <c r="C33" s="709">
        <v>1</v>
      </c>
      <c r="D33" s="710">
        <v>12</v>
      </c>
    </row>
    <row r="34" spans="1:4" x14ac:dyDescent="0.25">
      <c r="A34" s="708" t="s">
        <v>105</v>
      </c>
      <c r="B34" s="709">
        <v>2</v>
      </c>
      <c r="C34" s="709">
        <v>2</v>
      </c>
      <c r="D34" s="710">
        <v>12</v>
      </c>
    </row>
    <row r="35" spans="1:4" x14ac:dyDescent="0.25">
      <c r="A35" s="708" t="s">
        <v>109</v>
      </c>
      <c r="B35" s="709">
        <v>3</v>
      </c>
      <c r="C35" s="709">
        <v>1</v>
      </c>
      <c r="D35" s="710">
        <v>12</v>
      </c>
    </row>
    <row r="36" spans="1:4" x14ac:dyDescent="0.25">
      <c r="A36" s="708" t="s">
        <v>111</v>
      </c>
      <c r="B36" s="709">
        <v>3</v>
      </c>
      <c r="C36" s="709">
        <v>1</v>
      </c>
      <c r="D36" s="710">
        <v>12</v>
      </c>
    </row>
    <row r="37" spans="1:4" x14ac:dyDescent="0.25">
      <c r="A37" s="708" t="s">
        <v>113</v>
      </c>
      <c r="B37" s="709">
        <v>3</v>
      </c>
      <c r="C37" s="709">
        <v>1</v>
      </c>
      <c r="D37" s="710">
        <v>12</v>
      </c>
    </row>
    <row r="38" spans="1:4" x14ac:dyDescent="0.25">
      <c r="A38" s="714" t="s">
        <v>78</v>
      </c>
      <c r="B38" s="715">
        <v>3</v>
      </c>
      <c r="C38" s="715">
        <v>1</v>
      </c>
      <c r="D38" s="716">
        <v>20</v>
      </c>
    </row>
    <row r="39" spans="1:4" x14ac:dyDescent="0.25">
      <c r="A39" s="708" t="s">
        <v>79</v>
      </c>
      <c r="B39" s="709">
        <v>0</v>
      </c>
      <c r="C39" s="709">
        <v>4</v>
      </c>
      <c r="D39" s="711">
        <v>20</v>
      </c>
    </row>
    <row r="40" spans="1:4" x14ac:dyDescent="0.25">
      <c r="A40" s="717" t="s">
        <v>85</v>
      </c>
      <c r="B40" s="718">
        <v>2</v>
      </c>
      <c r="C40" s="718">
        <v>2</v>
      </c>
      <c r="D40" s="711">
        <v>20</v>
      </c>
    </row>
    <row r="41" spans="1:4" x14ac:dyDescent="0.25">
      <c r="A41" s="717" t="s">
        <v>86</v>
      </c>
      <c r="B41" s="718">
        <v>2</v>
      </c>
      <c r="C41" s="718">
        <v>2</v>
      </c>
      <c r="D41" s="711">
        <v>20</v>
      </c>
    </row>
    <row r="42" spans="1:4" x14ac:dyDescent="0.25">
      <c r="A42" s="717" t="s">
        <v>80</v>
      </c>
      <c r="B42" s="718">
        <v>3</v>
      </c>
      <c r="C42" s="718">
        <v>1</v>
      </c>
      <c r="D42" s="720">
        <v>15</v>
      </c>
    </row>
    <row r="43" spans="1:4" x14ac:dyDescent="0.25">
      <c r="A43" s="717" t="s">
        <v>83</v>
      </c>
      <c r="B43" s="718">
        <v>2</v>
      </c>
      <c r="C43" s="718">
        <v>0</v>
      </c>
      <c r="D43" s="711">
        <v>20</v>
      </c>
    </row>
  </sheetData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4</vt:i4>
      </vt:variant>
    </vt:vector>
  </HeadingPairs>
  <TitlesOfParts>
    <vt:vector size="9" baseType="lpstr">
      <vt:lpstr>Linies opt EPSEVG</vt:lpstr>
      <vt:lpstr>Linies opt Titulacions</vt:lpstr>
      <vt:lpstr>Full1</vt:lpstr>
      <vt:lpstr>Opt compartides Titulacions</vt:lpstr>
      <vt:lpstr>Hores_sem</vt:lpstr>
      <vt:lpstr>Hores_sem!Àrea_d'impressió</vt:lpstr>
      <vt:lpstr>'Linies opt EPSEVG'!Àrea_d'impressió</vt:lpstr>
      <vt:lpstr>'Linies opt Titulacions'!Àrea_d'impressió</vt:lpstr>
      <vt:lpstr>'Opt compartides Titulacions'!Àrea_d'impressió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</cp:lastModifiedBy>
  <cp:lastPrinted>2019-10-27T18:35:51Z</cp:lastPrinted>
  <dcterms:created xsi:type="dcterms:W3CDTF">2017-01-18T21:31:19Z</dcterms:created>
  <dcterms:modified xsi:type="dcterms:W3CDTF">2019-12-05T09:03:46Z</dcterms:modified>
</cp:coreProperties>
</file>