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255" windowWidth="19155" windowHeight="8385" activeTab="2"/>
  </bookViews>
  <sheets>
    <sheet name="Laboratoris" sheetId="1" r:id="rId1"/>
    <sheet name="Assig_grups_inf20" sheetId="2" r:id="rId2"/>
    <sheet name="Laboratoris_dades_act" sheetId="3" r:id="rId3"/>
  </sheets>
  <definedNames>
    <definedName name="_xlnm.Print_Area" localSheetId="1">Assig_grups_inf20!$A$1:$H$32</definedName>
    <definedName name="_xlnm.Print_Area" localSheetId="0">Laboratoris!$A$1:$T$28</definedName>
    <definedName name="_xlnm.Print_Area" localSheetId="2">Laboratoris_dades_act!$A$1:$K$27</definedName>
  </definedNames>
  <calcPr calcId="162913"/>
</workbook>
</file>

<file path=xl/calcChain.xml><?xml version="1.0" encoding="utf-8"?>
<calcChain xmlns="http://schemas.openxmlformats.org/spreadsheetml/2006/main">
  <c r="K27" i="3"/>
  <c r="G27"/>
  <c r="E27"/>
  <c r="K26"/>
  <c r="G26"/>
  <c r="E26"/>
  <c r="K25"/>
  <c r="G25"/>
  <c r="E25"/>
  <c r="K24"/>
  <c r="G24"/>
  <c r="E24"/>
  <c r="K23"/>
  <c r="G23"/>
  <c r="E23"/>
  <c r="K22"/>
  <c r="G22"/>
  <c r="E22"/>
  <c r="K21"/>
  <c r="G21"/>
  <c r="E21"/>
  <c r="K20"/>
  <c r="H20"/>
  <c r="E20"/>
  <c r="K19"/>
  <c r="H19"/>
  <c r="E19"/>
  <c r="K18"/>
  <c r="H18"/>
  <c r="E18"/>
  <c r="K17"/>
  <c r="E17"/>
  <c r="K16"/>
  <c r="E16"/>
  <c r="K15"/>
  <c r="H15"/>
  <c r="E15"/>
  <c r="K14"/>
  <c r="H14"/>
  <c r="E14"/>
  <c r="K13"/>
  <c r="H13"/>
  <c r="E13"/>
  <c r="K12"/>
  <c r="H12"/>
  <c r="E12"/>
  <c r="K11"/>
  <c r="H11"/>
  <c r="E11"/>
  <c r="K10"/>
  <c r="H10"/>
  <c r="E10"/>
  <c r="K9"/>
  <c r="H9"/>
  <c r="E9"/>
  <c r="K8"/>
  <c r="H8"/>
  <c r="E8"/>
  <c r="K7"/>
  <c r="H7"/>
  <c r="E7"/>
  <c r="K6"/>
  <c r="J6"/>
  <c r="H6"/>
  <c r="E6"/>
  <c r="K5"/>
  <c r="H5"/>
  <c r="I4"/>
  <c r="K4" s="1"/>
  <c r="H4"/>
  <c r="E4"/>
  <c r="I3"/>
  <c r="K3" s="1"/>
  <c r="H3"/>
  <c r="E3"/>
  <c r="K5" i="1" l="1"/>
  <c r="H5"/>
  <c r="G21"/>
  <c r="G22"/>
  <c r="G23"/>
  <c r="G24"/>
  <c r="G25"/>
  <c r="G26"/>
  <c r="F31"/>
  <c r="H3"/>
  <c r="H4"/>
  <c r="H6"/>
  <c r="H7"/>
  <c r="H8"/>
  <c r="H9"/>
  <c r="H10"/>
  <c r="H11"/>
  <c r="H12"/>
  <c r="H13"/>
  <c r="H14"/>
  <c r="H15"/>
  <c r="H18"/>
  <c r="H19"/>
  <c r="H20"/>
  <c r="J6"/>
  <c r="J31" s="1"/>
  <c r="I3"/>
  <c r="I4"/>
  <c r="I31" s="1"/>
  <c r="K17"/>
  <c r="K18"/>
  <c r="K19"/>
  <c r="K20"/>
  <c r="K21"/>
  <c r="K22"/>
  <c r="K23"/>
  <c r="K24"/>
  <c r="K25"/>
  <c r="K26"/>
  <c r="K27"/>
  <c r="K7"/>
  <c r="K8"/>
  <c r="K9"/>
  <c r="K10"/>
  <c r="K11"/>
  <c r="K12"/>
  <c r="K13"/>
  <c r="K14"/>
  <c r="K15"/>
  <c r="K16"/>
  <c r="K3"/>
  <c r="E17"/>
  <c r="G27"/>
  <c r="E27"/>
  <c r="D31"/>
  <c r="L31"/>
  <c r="M31"/>
  <c r="C31"/>
  <c r="N31"/>
  <c r="E26"/>
  <c r="E25"/>
  <c r="E24"/>
  <c r="E23"/>
  <c r="E22"/>
  <c r="E21"/>
  <c r="E20"/>
  <c r="E19"/>
  <c r="E18"/>
  <c r="E16"/>
  <c r="E15"/>
  <c r="E14"/>
  <c r="E13"/>
  <c r="E12"/>
  <c r="E11"/>
  <c r="E10"/>
  <c r="E9"/>
  <c r="E8"/>
  <c r="E7"/>
  <c r="E6"/>
  <c r="E4"/>
  <c r="E3"/>
  <c r="K6" l="1"/>
  <c r="G31"/>
  <c r="K4"/>
  <c r="E31"/>
  <c r="H31"/>
  <c r="K31"/>
</calcChain>
</file>

<file path=xl/sharedStrings.xml><?xml version="1.0" encoding="utf-8"?>
<sst xmlns="http://schemas.openxmlformats.org/spreadsheetml/2006/main" count="287" uniqueCount="153">
  <si>
    <t>AL-001</t>
  </si>
  <si>
    <t>codi</t>
  </si>
  <si>
    <t>Màquines Elèctriques</t>
  </si>
  <si>
    <t>Circuits i Sistemes Elèctrics</t>
  </si>
  <si>
    <t>AL-002</t>
  </si>
  <si>
    <t>Disseny / Maquetes i prototip</t>
  </si>
  <si>
    <t>AL-008</t>
  </si>
  <si>
    <t>Mecànica</t>
  </si>
  <si>
    <t>AL-010</t>
  </si>
  <si>
    <t>Materials</t>
  </si>
  <si>
    <t>AL-011</t>
  </si>
  <si>
    <t>AL-012</t>
  </si>
  <si>
    <t>AL-013</t>
  </si>
  <si>
    <t>Fisica</t>
  </si>
  <si>
    <t>AL-014</t>
  </si>
  <si>
    <t>Quimica</t>
  </si>
  <si>
    <t>AL-019</t>
  </si>
  <si>
    <t>AL-102</t>
  </si>
  <si>
    <t>AL-103</t>
  </si>
  <si>
    <t>AL-104</t>
  </si>
  <si>
    <t>AL-106</t>
  </si>
  <si>
    <t>AL-114</t>
  </si>
  <si>
    <t>AL-116</t>
  </si>
  <si>
    <t>AI-101</t>
  </si>
  <si>
    <t>AI-109</t>
  </si>
  <si>
    <t>AI-111</t>
  </si>
  <si>
    <t>AI-112</t>
  </si>
  <si>
    <t>AI-115</t>
  </si>
  <si>
    <t>AI-117</t>
  </si>
  <si>
    <t>llocs 
treball</t>
  </si>
  <si>
    <t>total 
est</t>
  </si>
  <si>
    <t>cu</t>
  </si>
  <si>
    <t>q1</t>
  </si>
  <si>
    <t>q2</t>
  </si>
  <si>
    <t>Total</t>
  </si>
  <si>
    <t>cost unitari
(€/per lloc)</t>
  </si>
  <si>
    <t>valor ideal</t>
  </si>
  <si>
    <t xml:space="preserve">
m2</t>
  </si>
  <si>
    <t>ràtio</t>
  </si>
  <si>
    <t>AL-006/ 007</t>
  </si>
  <si>
    <t>q1+q2</t>
  </si>
  <si>
    <t>est/
lloc</t>
  </si>
  <si>
    <t>ELEC</t>
  </si>
  <si>
    <t>E7</t>
  </si>
  <si>
    <t>MAE1</t>
  </si>
  <si>
    <t>MAE2</t>
  </si>
  <si>
    <t>R1</t>
  </si>
  <si>
    <t>ACEL</t>
  </si>
  <si>
    <t>DMDE</t>
  </si>
  <si>
    <t>MCME</t>
  </si>
  <si>
    <t>D5</t>
  </si>
  <si>
    <t>PRFA</t>
  </si>
  <si>
    <t>M5</t>
  </si>
  <si>
    <t>MAES</t>
  </si>
  <si>
    <t>M7</t>
  </si>
  <si>
    <t>MPAF</t>
  </si>
  <si>
    <t>TSAI</t>
  </si>
  <si>
    <t>FIPI</t>
  </si>
  <si>
    <t>SIAC</t>
  </si>
  <si>
    <t>CIMA</t>
  </si>
  <si>
    <t>N2+D2</t>
  </si>
  <si>
    <t>E3</t>
  </si>
  <si>
    <t>SIEL</t>
  </si>
  <si>
    <t>LUMI</t>
  </si>
  <si>
    <t>TMDM</t>
  </si>
  <si>
    <t>D3</t>
  </si>
  <si>
    <t>Assignatures amb grups de laboratori de mida inferior a 20 estudiants</t>
  </si>
  <si>
    <t>Nom del Laboratori docent o
Aula informàtica</t>
  </si>
  <si>
    <t>Disseny de Sistemes interactius</t>
  </si>
  <si>
    <t xml:space="preserve">Disseny </t>
  </si>
  <si>
    <t>Hora
inici</t>
  </si>
  <si>
    <t>Hora 
final</t>
  </si>
  <si>
    <t xml:space="preserve">Franja horaria amb 
PAS de suport disponible </t>
  </si>
  <si>
    <t>superf</t>
  </si>
  <si>
    <t>BI-101</t>
  </si>
  <si>
    <t>Laboratori</t>
  </si>
  <si>
    <t>capacitat (c)</t>
  </si>
  <si>
    <t xml:space="preserve">grup </t>
  </si>
  <si>
    <t>assignat</t>
  </si>
  <si>
    <t>quadrim.</t>
  </si>
  <si>
    <t>previsió matric. 17/18 (m)</t>
  </si>
  <si>
    <t>núm. grups (m/c)</t>
  </si>
  <si>
    <t>K4</t>
  </si>
  <si>
    <t>E4</t>
  </si>
  <si>
    <t xml:space="preserve"> E5</t>
  </si>
  <si>
    <t>E6</t>
  </si>
  <si>
    <t>D4</t>
  </si>
  <si>
    <t>AL-003</t>
  </si>
  <si>
    <t>MAPR</t>
  </si>
  <si>
    <t>D7+M7</t>
  </si>
  <si>
    <t>N3</t>
  </si>
  <si>
    <t>FENT</t>
  </si>
  <si>
    <t>MFLU</t>
  </si>
  <si>
    <t>M6</t>
  </si>
  <si>
    <t>ENFL</t>
  </si>
  <si>
    <t>ETER</t>
  </si>
  <si>
    <t>MECA</t>
  </si>
  <si>
    <t>K5</t>
  </si>
  <si>
    <t>ELAN</t>
  </si>
  <si>
    <t>SIDI</t>
  </si>
  <si>
    <t>Necessitats/millores a realitzar detectades 
per l'any 2017/18, a realitzar al laboratori</t>
  </si>
  <si>
    <t>capacitat</t>
  </si>
  <si>
    <t>ce= capacitat encarrec</t>
  </si>
  <si>
    <t>m2/ce</t>
  </si>
  <si>
    <t>(indicar la persona que coneix la necessitat o millora a realitzar)</t>
  </si>
  <si>
    <t>Precisa PAS de suport durant  les pràctiques docents</t>
  </si>
  <si>
    <t>ocupació promig
hores/setmana</t>
  </si>
  <si>
    <t xml:space="preserve">S= Si, a totes les sessions
E = Eventualment  pot ser 
       necessari 
N = No es precís  
</t>
  </si>
  <si>
    <t>EPSEVG - Espais per pràctiques docents</t>
  </si>
  <si>
    <t>Tractaments Tèrmics</t>
  </si>
  <si>
    <t>Mecan. i resistencia materials</t>
  </si>
  <si>
    <t>Mec. de Fluids i Motors Term.</t>
  </si>
  <si>
    <t>Control Avançat</t>
  </si>
  <si>
    <t>Electrònica Bàsica (ELAN, SIDI)</t>
  </si>
  <si>
    <t>Electronica, Sensors i Control</t>
  </si>
  <si>
    <t>Automàtica i Sist. de Control</t>
  </si>
  <si>
    <t>Electrònica Bàsica</t>
  </si>
  <si>
    <t>Aula Informatica A01</t>
  </si>
  <si>
    <t>Aula Informatica A09</t>
  </si>
  <si>
    <t>Aula Informatica A11</t>
  </si>
  <si>
    <t>Aula Informatica A12</t>
  </si>
  <si>
    <t>Aula Informatica A15</t>
  </si>
  <si>
    <t>Aula Informatica A17</t>
  </si>
  <si>
    <t>Aula Informatica B01</t>
  </si>
  <si>
    <t>Prototipatge Digital</t>
  </si>
  <si>
    <t>Si, a excepció de les primeres 3 sessions</t>
  </si>
  <si>
    <t>S</t>
  </si>
  <si>
    <t>N</t>
  </si>
  <si>
    <t>Instal·lar doble projector amb doble pantalla al PC del Professor. Possibilitat de veure l'enunciat del exercici i la resolució amb el programa utilitzat simultaniament. Vàlid per a totes les aules informàtiques. (J.J. Aliau)</t>
  </si>
  <si>
    <t>Posar una pissarra a la superficie on es projecten les imatges del projector, en ocasions hi ha la necessitat de remarcar amb rotulador vileda aspectes de les imatges i a la pared no es pot fer. (J.J. Aliau)</t>
  </si>
  <si>
    <t>Aules Informàtiques en general</t>
  </si>
  <si>
    <t>E</t>
  </si>
  <si>
    <t>Accions de millora que s'ha previst realitzar 
per l'any 2017/18</t>
  </si>
  <si>
    <t>Instal·lar arxiu .bat per arrencar els programes basats en DOSBOX de l'area de CMEM (J. Picas, Joan V. Castell)</t>
  </si>
  <si>
    <t>Tractament Corcs, ajustar durometres, sistema seguretat Charpy, reposició de material fungible (J. Picas, Joan V. Castell)  </t>
  </si>
  <si>
    <t>Replantejar ergonomia i eines foneria, espai de seguretat forn trempabilitat (J. Picas, Joan V. Castell)  </t>
  </si>
  <si>
    <t>Disponibilitat de suport quan tinc que fer els Tastets d'Enginyeria 3D i també en TFG (maquetes, prototips). (J.J. Aliau)
Equipar taules amb allargos per endollar els ordinadors. (J. Picas, Joan V. Castell)  </t>
  </si>
  <si>
    <t>Cal instal·lar un projector i la corresponent pantalla per tal de poder realitzar les explicacions i seguiment de les pràctiques als estudiants (J.J. Aliau, F. Vila)</t>
  </si>
  <si>
    <t>Per Resistència de Materials, fabricar nous elements (eixos de secció circular amb galgues) per fer una pràctica de torsió.            (Marta Musté i Elsa Pérez)</t>
  </si>
  <si>
    <t>No (per Resistència de Materials)</t>
  </si>
  <si>
    <t>Aules de teoria i laboratori amb PC del professor</t>
  </si>
  <si>
    <t>Assegurar que a totes les aules amb PC del professor (aules informàtiques, laboratoris i aules de teoria) tinguin un endoll lliure. 
Això evitaria que algú que va amb el portàtil desendolla a la brava i després les coses no van (J.M. Merenciano).</t>
  </si>
  <si>
    <t xml:space="preserve">Que hi hagi també un ordinador per al professor per poder
projectar (Imma Massana)
</t>
  </si>
  <si>
    <t>Assegurar que totes les aules tingin endolls pels portàtils (en concret a la AI101 sembla que no es compleix).
Que les màquines funcionin i hi hagi accés  la xarxa.
Assegurar que si hi ha algun problema podem tenir assitència, quan es fan activitats avaluables a l'aula. 
Poder disposar de doble projector a algunes aules.
(J.M. Merenciano)</t>
  </si>
  <si>
    <t xml:space="preserve">N </t>
  </si>
  <si>
    <t>Col·locació d'una malla de seguretat al conducte d'aspiració del ventilador del nou panell d'aire.
Reposició de material (aigua destil·lada, oli lubricant, paper de laboratori, cronòmetres,...)
Reposició de vàlvules, finals de carrera, etc de pneumàtica.
Reposició de placa calefactora (insta·lació de transferència de calor)
Cabalímetre (instal·lació del banc hidràulic) (Montse Carbonell i Jaume Miquel)</t>
  </si>
  <si>
    <t>Durant le 5 setmanes  al Q1 i 5 setmanes al Q2 que hi ha les pràctiques 
(S. Butí)</t>
  </si>
  <si>
    <t>Eliminar el sistema actual de sujeción del cableado de conexión a los instrumentos, por falta de funcionalidad: Dejar los cables de conexión y sondas en los armarios disponibles o mediante “colgadores” de fácil acceso., esto implicaría que los laboratorios permanezcan cerrados en las  franjas horarias sin docencia y así también evitar el deterioro del equipamiento (instrumentos y mobiliario) de los laboratorios. Para aquellos estudiantes que necesiten puestos de trabajo para ensayos de electrónica podría habilitarse algún laboratorio específico  o compartir el laboratorio destinado a TFG.
Realizar los cambios para que los puestos de trabajo sean “homogéneos”, dotados con el mismo tipo, marca y modelo, de instrumentos (en el AL104, unos puestos de trabajo disponen de osciloscopios Agilent y otros Promax, cuyas prestaciones y forma de uso son diferentes). (Pere Gayà, Jordi Prat)</t>
  </si>
  <si>
    <t>Eliminar el sistema actual de sujeción del cableado de conexión a los instrumentos, por falta de funcionalidad: Dejar los cables de conexión y sondas en los armarios disponibles o mediante “colgadores” de fácil acceso, esto implicaría que los laboratorios permanezcan cerrados en las  franjas horarias sin docencia y así también evitar el deterioro del equipamiento (instrumentos y mobiliario) de los laboratorios. Para aquellos estudiantes que necesiten puestos de trabajo para ensayos de electrónica podría habilitarse algún laboratorio específico  o compartir el laboratorio destinado a TFG.
Realizar los cambios para que los puestos de trabajo sean “homogéneos”, dotados con el mismo tipo, marca y modelo, de instrumentos. (Pere Gayà, Jordi Prat)</t>
  </si>
  <si>
    <t xml:space="preserve">8:00 ? </t>
  </si>
  <si>
    <t>14:00 ?</t>
  </si>
  <si>
    <t>Laboratoris de electrònica en general</t>
  </si>
  <si>
    <t>Cualquier propuesta referente a los laboratorios debería ser informada a los profesores que imparten docencia, o al menos a los profesores coordinadores de asignaturas con docencia en esos laboratorios, y se contar con su opinión. Es fundamental que los equipos de los puestos de trabajo respondan a las necesidades docentes y su manejo sea cómodo para los estudiantes (Pere gayà, Jordi Prat)</t>
  </si>
</sst>
</file>

<file path=xl/styles.xml><?xml version="1.0" encoding="utf-8"?>
<styleSheet xmlns="http://schemas.openxmlformats.org/spreadsheetml/2006/main">
  <fonts count="2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rgb="FF0033CC"/>
      <name val="Calibri"/>
      <family val="2"/>
      <scheme val="minor"/>
    </font>
    <font>
      <b/>
      <sz val="11"/>
      <color theme="1"/>
      <name val="Arial Narrow"/>
      <family val="2"/>
    </font>
    <font>
      <sz val="11"/>
      <color theme="1"/>
      <name val="Arial Narrow"/>
      <family val="2"/>
    </font>
    <font>
      <sz val="11"/>
      <color rgb="FF0033CC"/>
      <name val="Arial Narrow"/>
      <family val="2"/>
    </font>
    <font>
      <sz val="11"/>
      <name val="Arial Narrow"/>
      <family val="2"/>
    </font>
    <font>
      <b/>
      <sz val="12"/>
      <color theme="1"/>
      <name val="Arial Narrow"/>
      <family val="2"/>
    </font>
    <font>
      <b/>
      <sz val="12"/>
      <color rgb="FF0070C0"/>
      <name val="Arial Narrow"/>
      <family val="2"/>
    </font>
    <font>
      <sz val="12"/>
      <color theme="1"/>
      <name val="Arial Narrow"/>
      <family val="2"/>
    </font>
    <font>
      <sz val="12"/>
      <name val="Arial Narrow"/>
      <family val="2"/>
    </font>
    <font>
      <sz val="12"/>
      <color rgb="FF0070C0"/>
      <name val="Arial Narrow"/>
      <family val="2"/>
    </font>
    <font>
      <b/>
      <sz val="12"/>
      <color rgb="FF0033CC"/>
      <name val="Arial Narrow"/>
      <family val="2"/>
    </font>
    <font>
      <sz val="12"/>
      <color rgb="FF0033CC"/>
      <name val="Arial Narrow"/>
      <family val="2"/>
    </font>
    <font>
      <b/>
      <sz val="14"/>
      <color theme="1"/>
      <name val="Arial Narrow"/>
      <family val="2"/>
    </font>
    <font>
      <sz val="12"/>
      <color theme="1" tint="0.499984740745262"/>
      <name val="Arial Narrow"/>
      <family val="2"/>
    </font>
    <font>
      <b/>
      <sz val="12"/>
      <color theme="1" tint="0.499984740745262"/>
      <name val="Arial Narrow"/>
      <family val="2"/>
    </font>
    <font>
      <b/>
      <sz val="12"/>
      <name val="Arial Narrow"/>
      <family val="2"/>
    </font>
    <font>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FF99"/>
        <bgColor indexed="64"/>
      </patternFill>
    </fill>
    <fill>
      <patternFill patternType="solid">
        <fgColor rgb="FFCCECFF"/>
        <bgColor indexed="64"/>
      </patternFill>
    </fill>
    <fill>
      <patternFill patternType="solid">
        <fgColor rgb="FFFFCC99"/>
        <bgColor indexed="64"/>
      </patternFill>
    </fill>
  </fills>
  <borders count="4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right style="thin">
        <color auto="1"/>
      </right>
      <top style="thin">
        <color auto="1"/>
      </top>
      <bottom/>
      <diagonal/>
    </border>
    <border>
      <left style="hair">
        <color auto="1"/>
      </left>
      <right style="thin">
        <color auto="1"/>
      </right>
      <top style="hair">
        <color auto="1"/>
      </top>
      <bottom/>
      <diagonal/>
    </border>
    <border>
      <left/>
      <right/>
      <top style="thin">
        <color auto="1"/>
      </top>
      <bottom/>
      <diagonal/>
    </border>
    <border>
      <left/>
      <right style="thin">
        <color auto="1"/>
      </right>
      <top style="thin">
        <color auto="1"/>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hair">
        <color auto="1"/>
      </left>
      <right/>
      <top/>
      <bottom style="thin">
        <color auto="1"/>
      </bottom>
      <diagonal/>
    </border>
    <border>
      <left/>
      <right/>
      <top/>
      <bottom style="thin">
        <color auto="1"/>
      </bottom>
      <diagonal/>
    </border>
    <border>
      <left/>
      <right style="hair">
        <color auto="1"/>
      </right>
      <top/>
      <bottom style="thin">
        <color auto="1"/>
      </bottom>
      <diagonal/>
    </border>
    <border>
      <left style="hair">
        <color auto="1"/>
      </left>
      <right/>
      <top style="hair">
        <color auto="1"/>
      </top>
      <bottom style="thin">
        <color auto="1"/>
      </bottom>
      <diagonal/>
    </border>
  </borders>
  <cellStyleXfs count="1">
    <xf numFmtId="0" fontId="0" fillId="0" borderId="0"/>
  </cellStyleXfs>
  <cellXfs count="136">
    <xf numFmtId="0" fontId="0" fillId="0" borderId="0" xfId="0"/>
    <xf numFmtId="0" fontId="0" fillId="0" borderId="0" xfId="0" applyAlignment="1">
      <alignment horizontal="right"/>
    </xf>
    <xf numFmtId="0" fontId="1" fillId="0" borderId="0" xfId="0" applyFont="1" applyAlignment="1">
      <alignment horizontal="right"/>
    </xf>
    <xf numFmtId="0" fontId="0" fillId="0" borderId="0" xfId="0" applyFont="1" applyAlignment="1">
      <alignment horizontal="right"/>
    </xf>
    <xf numFmtId="2" fontId="0" fillId="0" borderId="0" xfId="0" applyNumberFormat="1" applyAlignment="1">
      <alignment horizontal="right"/>
    </xf>
    <xf numFmtId="0" fontId="0" fillId="0" borderId="0" xfId="0" applyAlignment="1">
      <alignment horizontal="right" vertical="top"/>
    </xf>
    <xf numFmtId="0" fontId="0" fillId="0" borderId="0" xfId="0" applyAlignment="1">
      <alignment vertical="top"/>
    </xf>
    <xf numFmtId="1" fontId="0" fillId="0" borderId="0" xfId="0" applyNumberFormat="1"/>
    <xf numFmtId="0" fontId="2" fillId="0" borderId="0" xfId="0" applyFont="1" applyAlignment="1">
      <alignment horizontal="left" vertical="center"/>
    </xf>
    <xf numFmtId="0" fontId="3" fillId="0" borderId="0" xfId="0" applyFont="1" applyAlignment="1">
      <alignment horizontal="right"/>
    </xf>
    <xf numFmtId="0" fontId="0" fillId="0" borderId="0" xfId="0" applyAlignment="1">
      <alignment horizontal="left"/>
    </xf>
    <xf numFmtId="0" fontId="4" fillId="0" borderId="0" xfId="0" applyFont="1" applyAlignment="1">
      <alignment horizontal="left" vertical="top"/>
    </xf>
    <xf numFmtId="0" fontId="3" fillId="0" borderId="1" xfId="0" applyFont="1" applyBorder="1" applyAlignment="1">
      <alignment vertical="center"/>
    </xf>
    <xf numFmtId="0" fontId="3" fillId="0" borderId="1" xfId="0" applyFont="1" applyBorder="1" applyAlignment="1">
      <alignment horizontal="right" vertical="center" wrapText="1"/>
    </xf>
    <xf numFmtId="0" fontId="3" fillId="0" borderId="1" xfId="0" applyFont="1" applyBorder="1" applyAlignment="1">
      <alignment horizontal="right" vertical="center"/>
    </xf>
    <xf numFmtId="0" fontId="0" fillId="0" borderId="0" xfId="0" applyAlignment="1">
      <alignment horizontal="center"/>
    </xf>
    <xf numFmtId="0" fontId="0" fillId="0" borderId="0" xfId="0" applyAlignment="1">
      <alignment vertical="center"/>
    </xf>
    <xf numFmtId="0" fontId="5" fillId="0" borderId="25" xfId="0" applyFont="1" applyBorder="1" applyAlignment="1">
      <alignment horizontal="right"/>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26" xfId="0" applyFont="1" applyBorder="1" applyAlignment="1">
      <alignment horizontal="right" wrapText="1"/>
    </xf>
    <xf numFmtId="0" fontId="9" fillId="4" borderId="27" xfId="0" applyFont="1" applyFill="1" applyBorder="1"/>
    <xf numFmtId="0" fontId="10" fillId="4" borderId="8" xfId="0" applyFont="1" applyFill="1" applyBorder="1" applyAlignment="1">
      <alignment horizontal="right"/>
    </xf>
    <xf numFmtId="0" fontId="10" fillId="4" borderId="9" xfId="0" applyFont="1" applyFill="1" applyBorder="1" applyAlignment="1">
      <alignment horizontal="center"/>
    </xf>
    <xf numFmtId="0" fontId="10" fillId="4" borderId="10" xfId="0" applyFont="1" applyFill="1" applyBorder="1" applyAlignment="1">
      <alignment horizontal="right"/>
    </xf>
    <xf numFmtId="0" fontId="9" fillId="4" borderId="29" xfId="0" applyFont="1" applyFill="1" applyBorder="1" applyAlignment="1">
      <alignment horizontal="right"/>
    </xf>
    <xf numFmtId="0" fontId="9" fillId="4" borderId="27" xfId="0" applyFont="1" applyFill="1" applyBorder="1" applyAlignment="1">
      <alignment horizontal="right"/>
    </xf>
    <xf numFmtId="0" fontId="12" fillId="4" borderId="26" xfId="0" applyFont="1" applyFill="1" applyBorder="1" applyAlignment="1">
      <alignment wrapText="1"/>
    </xf>
    <xf numFmtId="0" fontId="12" fillId="4" borderId="28" xfId="0" applyFont="1" applyFill="1" applyBorder="1"/>
    <xf numFmtId="0" fontId="13" fillId="4" borderId="5" xfId="0" applyFont="1" applyFill="1" applyBorder="1" applyAlignment="1">
      <alignment horizontal="right" wrapText="1"/>
    </xf>
    <xf numFmtId="0" fontId="13" fillId="4" borderId="6" xfId="0" applyFont="1" applyFill="1" applyBorder="1" applyAlignment="1">
      <alignment horizontal="right" wrapText="1"/>
    </xf>
    <xf numFmtId="0" fontId="13" fillId="4" borderId="7" xfId="0" applyFont="1" applyFill="1" applyBorder="1" applyAlignment="1">
      <alignment horizontal="right" wrapText="1"/>
    </xf>
    <xf numFmtId="0" fontId="12" fillId="4" borderId="19" xfId="0" applyFont="1" applyFill="1" applyBorder="1" applyAlignment="1">
      <alignment horizontal="right" wrapText="1"/>
    </xf>
    <xf numFmtId="0" fontId="12" fillId="4" borderId="20" xfId="0" applyFont="1" applyFill="1" applyBorder="1" applyAlignment="1">
      <alignment horizontal="right" wrapText="1"/>
    </xf>
    <xf numFmtId="0" fontId="12" fillId="4" borderId="24" xfId="0" applyFont="1" applyFill="1" applyBorder="1" applyAlignment="1">
      <alignment horizontal="right" wrapText="1"/>
    </xf>
    <xf numFmtId="0" fontId="12" fillId="4" borderId="30" xfId="0" applyFont="1" applyFill="1" applyBorder="1" applyAlignment="1">
      <alignment horizontal="right" wrapText="1"/>
    </xf>
    <xf numFmtId="0" fontId="12" fillId="4" borderId="28" xfId="0" applyFont="1" applyFill="1" applyBorder="1" applyAlignment="1">
      <alignment horizontal="right" wrapText="1"/>
    </xf>
    <xf numFmtId="0" fontId="16" fillId="4" borderId="25" xfId="0" applyFont="1" applyFill="1" applyBorder="1" applyAlignment="1">
      <alignment wrapText="1"/>
    </xf>
    <xf numFmtId="0" fontId="14" fillId="5" borderId="11" xfId="0" applyFont="1" applyFill="1" applyBorder="1" applyAlignment="1">
      <alignment horizontal="left" wrapText="1"/>
    </xf>
    <xf numFmtId="0" fontId="15" fillId="5" borderId="5" xfId="0" applyFont="1" applyFill="1" applyBorder="1" applyAlignment="1">
      <alignment horizontal="left" vertical="top" wrapText="1"/>
    </xf>
    <xf numFmtId="0" fontId="14" fillId="5" borderId="13" xfId="0" applyFont="1" applyFill="1" applyBorder="1" applyAlignment="1">
      <alignment horizontal="left" wrapText="1"/>
    </xf>
    <xf numFmtId="0" fontId="20" fillId="0" borderId="0" xfId="0" applyFont="1"/>
    <xf numFmtId="0" fontId="19" fillId="6" borderId="15" xfId="0" applyFont="1" applyFill="1" applyBorder="1" applyAlignment="1">
      <alignment horizontal="left" wrapText="1"/>
    </xf>
    <xf numFmtId="0" fontId="12" fillId="6" borderId="7" xfId="0" applyFont="1" applyFill="1" applyBorder="1" applyAlignment="1">
      <alignment horizontal="left"/>
    </xf>
    <xf numFmtId="0" fontId="15" fillId="5" borderId="42" xfId="0" applyFont="1" applyFill="1" applyBorder="1" applyAlignment="1">
      <alignment horizontal="left"/>
    </xf>
    <xf numFmtId="0" fontId="11" fillId="3" borderId="11" xfId="0" applyFont="1" applyFill="1" applyBorder="1" applyAlignment="1">
      <alignment vertical="top"/>
    </xf>
    <xf numFmtId="0" fontId="11" fillId="3" borderId="12" xfId="0" applyFont="1" applyFill="1" applyBorder="1" applyAlignment="1">
      <alignment vertical="top"/>
    </xf>
    <xf numFmtId="0" fontId="13" fillId="3" borderId="12" xfId="0" applyFont="1" applyFill="1" applyBorder="1" applyAlignment="1">
      <alignment horizontal="right" vertical="top"/>
    </xf>
    <xf numFmtId="0" fontId="10" fillId="3" borderId="12" xfId="0" applyFont="1" applyFill="1" applyBorder="1" applyAlignment="1">
      <alignment horizontal="right" vertical="top"/>
    </xf>
    <xf numFmtId="0" fontId="12" fillId="3" borderId="12" xfId="0" applyFont="1" applyFill="1" applyBorder="1" applyAlignment="1">
      <alignment horizontal="right" vertical="top"/>
    </xf>
    <xf numFmtId="2" fontId="11" fillId="3" borderId="12" xfId="0" applyNumberFormat="1" applyFont="1" applyFill="1" applyBorder="1" applyAlignment="1">
      <alignment horizontal="right" vertical="top"/>
    </xf>
    <xf numFmtId="0" fontId="6" fillId="0" borderId="13" xfId="0" applyFont="1" applyBorder="1" applyAlignment="1">
      <alignment horizontal="center" vertical="top"/>
    </xf>
    <xf numFmtId="0" fontId="6" fillId="0" borderId="9" xfId="0" applyFont="1" applyBorder="1" applyAlignment="1">
      <alignment horizontal="center" vertical="top"/>
    </xf>
    <xf numFmtId="0" fontId="6" fillId="0" borderId="14" xfId="0" applyFont="1" applyBorder="1" applyAlignment="1">
      <alignment horizontal="center" vertical="top"/>
    </xf>
    <xf numFmtId="0" fontId="6" fillId="0" borderId="12" xfId="0" applyFont="1" applyBorder="1" applyAlignment="1">
      <alignment horizontal="right" vertical="top"/>
    </xf>
    <xf numFmtId="0" fontId="15" fillId="0" borderId="12" xfId="0" applyFont="1" applyBorder="1" applyAlignment="1">
      <alignment vertical="top" wrapText="1"/>
    </xf>
    <xf numFmtId="0" fontId="15" fillId="0" borderId="13" xfId="0" applyFont="1" applyBorder="1" applyAlignment="1">
      <alignment horizontal="left" vertical="top" wrapText="1"/>
    </xf>
    <xf numFmtId="0" fontId="12" fillId="0" borderId="15" xfId="0" applyFont="1" applyBorder="1" applyAlignment="1">
      <alignment horizontal="left" vertical="top" wrapText="1"/>
    </xf>
    <xf numFmtId="0" fontId="11" fillId="3" borderId="16" xfId="0" applyFont="1" applyFill="1" applyBorder="1" applyAlignment="1">
      <alignment vertical="top"/>
    </xf>
    <xf numFmtId="0" fontId="11" fillId="3" borderId="1" xfId="0" applyFont="1" applyFill="1" applyBorder="1" applyAlignment="1">
      <alignment vertical="top"/>
    </xf>
    <xf numFmtId="0" fontId="13" fillId="3" borderId="1" xfId="0" applyFont="1" applyFill="1" applyBorder="1" applyAlignment="1">
      <alignment horizontal="right" vertical="top"/>
    </xf>
    <xf numFmtId="0" fontId="10" fillId="3" borderId="1" xfId="0" applyFont="1" applyFill="1" applyBorder="1" applyAlignment="1">
      <alignment horizontal="right" vertical="top"/>
    </xf>
    <xf numFmtId="0" fontId="12" fillId="3" borderId="1" xfId="0" applyFont="1" applyFill="1" applyBorder="1" applyAlignment="1">
      <alignment horizontal="right" vertical="top"/>
    </xf>
    <xf numFmtId="2" fontId="11" fillId="3" borderId="1" xfId="0" applyNumberFormat="1" applyFont="1" applyFill="1" applyBorder="1" applyAlignment="1">
      <alignment horizontal="right" vertical="top"/>
    </xf>
    <xf numFmtId="0" fontId="6" fillId="0" borderId="2" xfId="0" applyFont="1" applyBorder="1" applyAlignment="1">
      <alignment horizontal="center" vertical="top"/>
    </xf>
    <xf numFmtId="0" fontId="6" fillId="0" borderId="4" xfId="0" applyFont="1" applyBorder="1" applyAlignment="1">
      <alignment horizontal="center" vertical="top"/>
    </xf>
    <xf numFmtId="0" fontId="6" fillId="0" borderId="3" xfId="0" applyFont="1" applyBorder="1" applyAlignment="1">
      <alignment horizontal="center" vertical="top"/>
    </xf>
    <xf numFmtId="0" fontId="6" fillId="0" borderId="1" xfId="0" applyFont="1" applyBorder="1" applyAlignment="1">
      <alignment horizontal="right" vertical="top"/>
    </xf>
    <xf numFmtId="0" fontId="15" fillId="0" borderId="1" xfId="0" applyFont="1" applyBorder="1" applyAlignment="1">
      <alignment vertical="top" wrapText="1"/>
    </xf>
    <xf numFmtId="0" fontId="15" fillId="0" borderId="2" xfId="0" applyFont="1" applyBorder="1" applyAlignment="1">
      <alignment horizontal="left" vertical="top" wrapText="1"/>
    </xf>
    <xf numFmtId="0" fontId="12" fillId="0" borderId="17" xfId="0" applyFont="1" applyBorder="1" applyAlignment="1">
      <alignment horizontal="left" vertical="top" wrapText="1"/>
    </xf>
    <xf numFmtId="0" fontId="15" fillId="0" borderId="1" xfId="0" applyFont="1" applyBorder="1" applyAlignment="1">
      <alignment vertical="top"/>
    </xf>
    <xf numFmtId="0" fontId="17" fillId="3" borderId="16" xfId="0" applyFont="1" applyFill="1" applyBorder="1" applyAlignment="1">
      <alignment vertical="top"/>
    </xf>
    <xf numFmtId="0" fontId="17" fillId="3" borderId="1" xfId="0" applyFont="1" applyFill="1" applyBorder="1" applyAlignment="1">
      <alignment vertical="top"/>
    </xf>
    <xf numFmtId="0" fontId="17" fillId="3" borderId="1" xfId="0" applyFont="1" applyFill="1" applyBorder="1" applyAlignment="1">
      <alignment horizontal="right" vertical="top"/>
    </xf>
    <xf numFmtId="0" fontId="18" fillId="3" borderId="1" xfId="0" applyFont="1" applyFill="1" applyBorder="1" applyAlignment="1">
      <alignment horizontal="right" vertical="top"/>
    </xf>
    <xf numFmtId="2" fontId="17" fillId="3" borderId="1" xfId="0" applyNumberFormat="1" applyFont="1" applyFill="1" applyBorder="1" applyAlignment="1">
      <alignment horizontal="right" vertical="top"/>
    </xf>
    <xf numFmtId="2" fontId="12" fillId="3" borderId="1" xfId="0" applyNumberFormat="1" applyFont="1" applyFill="1" applyBorder="1" applyAlignment="1">
      <alignment horizontal="right" vertical="top"/>
    </xf>
    <xf numFmtId="2" fontId="6" fillId="0" borderId="1" xfId="0" applyNumberFormat="1" applyFont="1" applyBorder="1" applyAlignment="1">
      <alignment horizontal="right" vertical="top"/>
    </xf>
    <xf numFmtId="2" fontId="6" fillId="0" borderId="6" xfId="0" applyNumberFormat="1" applyFont="1" applyBorder="1" applyAlignment="1">
      <alignment horizontal="right" vertical="top"/>
    </xf>
    <xf numFmtId="0" fontId="6" fillId="0" borderId="35" xfId="0" applyFont="1" applyBorder="1" applyAlignment="1">
      <alignment horizontal="center" vertical="top"/>
    </xf>
    <xf numFmtId="0" fontId="6" fillId="0" borderId="36" xfId="0" applyFont="1" applyBorder="1" applyAlignment="1">
      <alignment horizontal="center" vertical="top"/>
    </xf>
    <xf numFmtId="0" fontId="6" fillId="0" borderId="37" xfId="0" applyFont="1" applyBorder="1" applyAlignment="1">
      <alignment horizontal="center" vertical="top"/>
    </xf>
    <xf numFmtId="2" fontId="6" fillId="0" borderId="38" xfId="0" applyNumberFormat="1" applyFont="1" applyBorder="1" applyAlignment="1">
      <alignment horizontal="right" vertical="top"/>
    </xf>
    <xf numFmtId="0" fontId="15" fillId="0" borderId="35" xfId="0" applyFont="1" applyBorder="1" applyAlignment="1">
      <alignment horizontal="left" vertical="top" wrapText="1"/>
    </xf>
    <xf numFmtId="0" fontId="12" fillId="0" borderId="32" xfId="0" applyFont="1" applyBorder="1" applyAlignment="1">
      <alignment horizontal="left" vertical="top" wrapText="1"/>
    </xf>
    <xf numFmtId="0" fontId="11" fillId="3" borderId="5" xfId="0" applyFont="1" applyFill="1" applyBorder="1" applyAlignment="1">
      <alignment vertical="top"/>
    </xf>
    <xf numFmtId="0" fontId="6" fillId="0" borderId="40" xfId="0" applyFont="1" applyBorder="1" applyAlignment="1">
      <alignment horizontal="center" vertical="top"/>
    </xf>
    <xf numFmtId="0" fontId="15" fillId="0" borderId="39" xfId="0" applyFont="1" applyBorder="1" applyAlignment="1">
      <alignment horizontal="left" vertical="top" wrapText="1"/>
    </xf>
    <xf numFmtId="0" fontId="12" fillId="0" borderId="28" xfId="0" applyFont="1" applyBorder="1" applyAlignment="1">
      <alignment horizontal="left" vertical="top" wrapText="1"/>
    </xf>
    <xf numFmtId="0" fontId="11" fillId="3" borderId="30" xfId="0" applyFont="1" applyFill="1" applyBorder="1" applyAlignment="1">
      <alignment vertical="top" wrapText="1"/>
    </xf>
    <xf numFmtId="0" fontId="11" fillId="3" borderId="19" xfId="0" applyFont="1" applyFill="1" applyBorder="1" applyAlignment="1">
      <alignment vertical="top"/>
    </xf>
    <xf numFmtId="0" fontId="11" fillId="3" borderId="20" xfId="0" applyFont="1" applyFill="1" applyBorder="1" applyAlignment="1">
      <alignment vertical="top"/>
    </xf>
    <xf numFmtId="0" fontId="11" fillId="3" borderId="20" xfId="0" applyFont="1" applyFill="1" applyBorder="1" applyAlignment="1">
      <alignment horizontal="right" vertical="top"/>
    </xf>
    <xf numFmtId="2" fontId="11" fillId="3" borderId="20" xfId="0" applyNumberFormat="1" applyFont="1" applyFill="1" applyBorder="1" applyAlignment="1">
      <alignment horizontal="right" vertical="top"/>
    </xf>
    <xf numFmtId="0" fontId="6" fillId="0" borderId="21" xfId="0" applyFont="1" applyBorder="1" applyAlignment="1">
      <alignment horizontal="center" vertical="top"/>
    </xf>
    <xf numFmtId="0" fontId="6" fillId="0" borderId="22" xfId="0" applyFont="1" applyBorder="1" applyAlignment="1">
      <alignment horizontal="center" vertical="top"/>
    </xf>
    <xf numFmtId="0" fontId="6" fillId="0" borderId="23" xfId="0" applyFont="1" applyBorder="1" applyAlignment="1">
      <alignment horizontal="center" vertical="top"/>
    </xf>
    <xf numFmtId="0" fontId="6" fillId="0" borderId="21" xfId="0" applyFont="1" applyBorder="1" applyAlignment="1">
      <alignment horizontal="right" vertical="top"/>
    </xf>
    <xf numFmtId="0" fontId="7" fillId="2" borderId="20" xfId="0" applyFont="1" applyFill="1" applyBorder="1" applyAlignment="1">
      <alignment vertical="top"/>
    </xf>
    <xf numFmtId="0" fontId="7" fillId="2" borderId="20" xfId="0" applyFont="1" applyFill="1" applyBorder="1" applyAlignment="1">
      <alignment horizontal="left" vertical="top"/>
    </xf>
    <xf numFmtId="0" fontId="7" fillId="2" borderId="21" xfId="0" applyFont="1" applyFill="1" applyBorder="1" applyAlignment="1">
      <alignment horizontal="left" vertical="top" wrapText="1"/>
    </xf>
    <xf numFmtId="0" fontId="8" fillId="2" borderId="24" xfId="0" applyFont="1" applyFill="1" applyBorder="1" applyAlignment="1">
      <alignment horizontal="left" vertical="top" wrapText="1"/>
    </xf>
    <xf numFmtId="0" fontId="15" fillId="3" borderId="13" xfId="0" applyFont="1" applyFill="1" applyBorder="1" applyAlignment="1">
      <alignment horizontal="left" vertical="top"/>
    </xf>
    <xf numFmtId="0" fontId="15" fillId="3" borderId="2" xfId="0" applyFont="1" applyFill="1" applyBorder="1" applyAlignment="1">
      <alignment horizontal="left" vertical="top"/>
    </xf>
    <xf numFmtId="20" fontId="15" fillId="3" borderId="2" xfId="0" applyNumberFormat="1" applyFont="1" applyFill="1" applyBorder="1" applyAlignment="1">
      <alignment horizontal="left" vertical="top"/>
    </xf>
    <xf numFmtId="0" fontId="15" fillId="3" borderId="2" xfId="0" applyFont="1" applyFill="1" applyBorder="1" applyAlignment="1">
      <alignment horizontal="left" vertical="top" wrapText="1"/>
    </xf>
    <xf numFmtId="0" fontId="11" fillId="3" borderId="42" xfId="0" applyFont="1" applyFill="1" applyBorder="1" applyAlignment="1">
      <alignment vertical="top"/>
    </xf>
    <xf numFmtId="0" fontId="13" fillId="3" borderId="18" xfId="0" applyFont="1" applyFill="1" applyBorder="1" applyAlignment="1">
      <alignment horizontal="right" vertical="top"/>
    </xf>
    <xf numFmtId="0" fontId="10" fillId="3" borderId="18" xfId="0" applyFont="1" applyFill="1" applyBorder="1" applyAlignment="1">
      <alignment horizontal="right" vertical="top"/>
    </xf>
    <xf numFmtId="0" fontId="12" fillId="3" borderId="18" xfId="0" applyFont="1" applyFill="1" applyBorder="1" applyAlignment="1">
      <alignment horizontal="right" vertical="top"/>
    </xf>
    <xf numFmtId="2" fontId="12" fillId="3" borderId="18" xfId="0" applyNumberFormat="1" applyFont="1" applyFill="1" applyBorder="1" applyAlignment="1">
      <alignment horizontal="right" vertical="top"/>
    </xf>
    <xf numFmtId="2" fontId="11" fillId="3" borderId="18" xfId="0" applyNumberFormat="1" applyFont="1" applyFill="1" applyBorder="1" applyAlignment="1">
      <alignment horizontal="right" vertical="top"/>
    </xf>
    <xf numFmtId="2" fontId="6" fillId="0" borderId="40" xfId="0" applyNumberFormat="1" applyFont="1" applyBorder="1" applyAlignment="1">
      <alignment horizontal="right" vertical="top"/>
    </xf>
    <xf numFmtId="0" fontId="15" fillId="3" borderId="40" xfId="0" applyFont="1" applyFill="1" applyBorder="1" applyAlignment="1">
      <alignment horizontal="left" vertical="top"/>
    </xf>
    <xf numFmtId="0" fontId="11" fillId="3" borderId="39" xfId="0" applyFont="1" applyFill="1" applyBorder="1" applyAlignment="1">
      <alignment vertical="top"/>
    </xf>
    <xf numFmtId="0" fontId="13" fillId="3" borderId="40" xfId="0" applyFont="1" applyFill="1" applyBorder="1" applyAlignment="1">
      <alignment horizontal="right" vertical="top"/>
    </xf>
    <xf numFmtId="0" fontId="10" fillId="3" borderId="40" xfId="0" applyFont="1" applyFill="1" applyBorder="1" applyAlignment="1">
      <alignment horizontal="right" vertical="top"/>
    </xf>
    <xf numFmtId="0" fontId="12" fillId="3" borderId="40" xfId="0" applyFont="1" applyFill="1" applyBorder="1" applyAlignment="1">
      <alignment horizontal="right" vertical="top"/>
    </xf>
    <xf numFmtId="2" fontId="12" fillId="3" borderId="40" xfId="0" applyNumberFormat="1" applyFont="1" applyFill="1" applyBorder="1" applyAlignment="1">
      <alignment horizontal="right" vertical="top"/>
    </xf>
    <xf numFmtId="2" fontId="11" fillId="3" borderId="40" xfId="0" applyNumberFormat="1" applyFont="1" applyFill="1" applyBorder="1" applyAlignment="1">
      <alignment horizontal="right" vertical="top"/>
    </xf>
    <xf numFmtId="0" fontId="15" fillId="3" borderId="41" xfId="0" applyFont="1" applyFill="1" applyBorder="1" applyAlignment="1">
      <alignment vertical="top" wrapText="1"/>
    </xf>
    <xf numFmtId="0" fontId="15" fillId="3" borderId="6" xfId="0" applyFont="1" applyFill="1" applyBorder="1" applyAlignment="1">
      <alignment horizontal="left" vertical="top" wrapText="1"/>
    </xf>
    <xf numFmtId="0" fontId="15" fillId="3" borderId="7" xfId="0" applyFont="1" applyFill="1" applyBorder="1" applyAlignment="1">
      <alignment horizontal="left" vertical="top" wrapText="1"/>
    </xf>
    <xf numFmtId="0" fontId="14" fillId="3" borderId="13" xfId="0" applyFont="1" applyFill="1" applyBorder="1" applyAlignment="1">
      <alignment horizontal="left" wrapText="1"/>
    </xf>
    <xf numFmtId="0" fontId="15" fillId="3" borderId="14" xfId="0" applyFont="1" applyFill="1" applyBorder="1" applyAlignment="1">
      <alignment horizontal="left" wrapText="1"/>
    </xf>
    <xf numFmtId="0" fontId="5" fillId="0" borderId="8" xfId="0" applyFont="1" applyBorder="1" applyAlignment="1">
      <alignment horizontal="center" wrapText="1"/>
    </xf>
    <xf numFmtId="0" fontId="6" fillId="0" borderId="9" xfId="0" applyFont="1" applyBorder="1" applyAlignment="1">
      <alignment horizontal="center"/>
    </xf>
    <xf numFmtId="0" fontId="6" fillId="0" borderId="10" xfId="0" applyFont="1" applyBorder="1" applyAlignment="1">
      <alignment horizontal="center"/>
    </xf>
    <xf numFmtId="0" fontId="9" fillId="4" borderId="25" xfId="0" applyFont="1" applyFill="1" applyBorder="1" applyAlignment="1">
      <alignment horizontal="center"/>
    </xf>
    <xf numFmtId="0" fontId="11" fillId="4" borderId="33" xfId="0" applyFont="1" applyFill="1" applyBorder="1" applyAlignment="1"/>
    <xf numFmtId="0" fontId="11" fillId="4" borderId="31" xfId="0" applyFont="1" applyFill="1" applyBorder="1" applyAlignment="1"/>
    <xf numFmtId="0" fontId="14" fillId="4" borderId="34" xfId="0" applyFont="1" applyFill="1" applyBorder="1" applyAlignment="1">
      <alignment horizontal="right" wrapText="1"/>
    </xf>
    <xf numFmtId="0" fontId="14" fillId="3" borderId="12" xfId="0" applyFont="1" applyFill="1" applyBorder="1" applyAlignment="1">
      <alignment horizontal="right" vertical="top"/>
    </xf>
    <xf numFmtId="0" fontId="14" fillId="3" borderId="1" xfId="0" applyFont="1" applyFill="1" applyBorder="1" applyAlignment="1">
      <alignment horizontal="right" vertical="top"/>
    </xf>
  </cellXfs>
  <cellStyles count="1">
    <cellStyle name="Normal" xfId="0" builtinId="0"/>
  </cellStyles>
  <dxfs count="0"/>
  <tableStyles count="0" defaultTableStyle="TableStyleMedium2" defaultPivotStyle="PivotStyleLight16"/>
  <colors>
    <mruColors>
      <color rgb="FF0033CC"/>
      <color rgb="FFFFFFCC"/>
      <color rgb="FFFFCC99"/>
      <color rgb="FFCCECFF"/>
      <color rgb="FFFFFF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T34"/>
  <sheetViews>
    <sheetView workbookViewId="0">
      <pane ySplit="2" topLeftCell="A3" activePane="bottomLeft" state="frozen"/>
      <selection pane="bottomLeft" activeCell="I18" sqref="I18"/>
    </sheetView>
  </sheetViews>
  <sheetFormatPr baseColWidth="10" defaultColWidth="9.140625" defaultRowHeight="15"/>
  <cols>
    <col min="1" max="1" width="28.7109375" customWidth="1"/>
    <col min="2" max="2" width="12" customWidth="1"/>
    <col min="3" max="4" width="7.42578125" style="1" hidden="1" customWidth="1"/>
    <col min="5" max="5" width="7.42578125" style="2" hidden="1" customWidth="1"/>
    <col min="6" max="6" width="6.7109375" style="3" customWidth="1"/>
    <col min="7" max="7" width="5.28515625" style="1" customWidth="1"/>
    <col min="8" max="8" width="5.85546875" style="2" customWidth="1"/>
    <col min="9" max="9" width="8.85546875" style="2" customWidth="1"/>
    <col min="10" max="10" width="7.7109375" style="2" customWidth="1"/>
    <col min="11" max="11" width="7.5703125" style="2" customWidth="1"/>
    <col min="12" max="13" width="5.7109375" style="15" hidden="1" customWidth="1"/>
    <col min="14" max="14" width="6.7109375" style="15" hidden="1" customWidth="1"/>
    <col min="15" max="15" width="11.7109375" style="1" hidden="1" customWidth="1"/>
    <col min="16" max="17" width="9.7109375" style="11" customWidth="1"/>
    <col min="18" max="18" width="24.42578125" style="11" bestFit="1" customWidth="1"/>
    <col min="19" max="19" width="67.7109375" style="10" customWidth="1"/>
    <col min="20" max="20" width="49.7109375" style="42" customWidth="1"/>
  </cols>
  <sheetData>
    <row r="1" spans="1:20" ht="48" customHeight="1">
      <c r="A1" s="38" t="s">
        <v>108</v>
      </c>
      <c r="B1" s="22"/>
      <c r="C1" s="23"/>
      <c r="D1" s="24" t="s">
        <v>36</v>
      </c>
      <c r="E1" s="25"/>
      <c r="F1" s="130" t="s">
        <v>101</v>
      </c>
      <c r="G1" s="131"/>
      <c r="H1" s="131"/>
      <c r="I1" s="132"/>
      <c r="J1" s="26" t="s">
        <v>73</v>
      </c>
      <c r="K1" s="27" t="s">
        <v>38</v>
      </c>
      <c r="L1" s="127" t="s">
        <v>106</v>
      </c>
      <c r="M1" s="128"/>
      <c r="N1" s="129"/>
      <c r="O1" s="17" t="s">
        <v>31</v>
      </c>
      <c r="P1" s="125" t="s">
        <v>72</v>
      </c>
      <c r="Q1" s="126"/>
      <c r="R1" s="39" t="s">
        <v>105</v>
      </c>
      <c r="S1" s="41" t="s">
        <v>100</v>
      </c>
      <c r="T1" s="43" t="s">
        <v>132</v>
      </c>
    </row>
    <row r="2" spans="1:20" ht="63.75" customHeight="1">
      <c r="A2" s="28" t="s">
        <v>67</v>
      </c>
      <c r="B2" s="29" t="s">
        <v>1</v>
      </c>
      <c r="C2" s="30" t="s">
        <v>29</v>
      </c>
      <c r="D2" s="31" t="s">
        <v>41</v>
      </c>
      <c r="E2" s="32" t="s">
        <v>30</v>
      </c>
      <c r="F2" s="33" t="s">
        <v>29</v>
      </c>
      <c r="G2" s="34" t="s">
        <v>41</v>
      </c>
      <c r="H2" s="35" t="s">
        <v>30</v>
      </c>
      <c r="I2" s="133" t="s">
        <v>102</v>
      </c>
      <c r="J2" s="36" t="s">
        <v>37</v>
      </c>
      <c r="K2" s="37" t="s">
        <v>103</v>
      </c>
      <c r="L2" s="18" t="s">
        <v>32</v>
      </c>
      <c r="M2" s="19" t="s">
        <v>33</v>
      </c>
      <c r="N2" s="20" t="s">
        <v>40</v>
      </c>
      <c r="O2" s="21" t="s">
        <v>35</v>
      </c>
      <c r="P2" s="123" t="s">
        <v>70</v>
      </c>
      <c r="Q2" s="124" t="s">
        <v>71</v>
      </c>
      <c r="R2" s="40" t="s">
        <v>107</v>
      </c>
      <c r="S2" s="45" t="s">
        <v>104</v>
      </c>
      <c r="T2" s="44"/>
    </row>
    <row r="3" spans="1:20" s="16" customFormat="1" ht="50.1" customHeight="1">
      <c r="A3" s="46" t="s">
        <v>2</v>
      </c>
      <c r="B3" s="47" t="s">
        <v>0</v>
      </c>
      <c r="C3" s="48">
        <v>3</v>
      </c>
      <c r="D3" s="48">
        <v>3</v>
      </c>
      <c r="E3" s="49">
        <f t="shared" ref="E3:E26" si="0">C3*D3</f>
        <v>9</v>
      </c>
      <c r="F3" s="50">
        <v>3</v>
      </c>
      <c r="G3" s="50">
        <v>3</v>
      </c>
      <c r="H3" s="50">
        <f>F3*G3</f>
        <v>9</v>
      </c>
      <c r="I3" s="134">
        <f>H3</f>
        <v>9</v>
      </c>
      <c r="J3" s="51">
        <v>105.15</v>
      </c>
      <c r="K3" s="51">
        <f>J3/I3</f>
        <v>11.683333333333334</v>
      </c>
      <c r="L3" s="52"/>
      <c r="M3" s="53"/>
      <c r="N3" s="54"/>
      <c r="O3" s="55"/>
      <c r="P3" s="104"/>
      <c r="Q3" s="104"/>
      <c r="R3" s="56"/>
      <c r="S3" s="57"/>
      <c r="T3" s="58"/>
    </row>
    <row r="4" spans="1:20" s="16" customFormat="1" ht="50.1" customHeight="1">
      <c r="A4" s="59" t="s">
        <v>3</v>
      </c>
      <c r="B4" s="60" t="s">
        <v>4</v>
      </c>
      <c r="C4" s="61">
        <v>4</v>
      </c>
      <c r="D4" s="61">
        <v>3</v>
      </c>
      <c r="E4" s="62">
        <f t="shared" si="0"/>
        <v>12</v>
      </c>
      <c r="F4" s="63">
        <v>3</v>
      </c>
      <c r="G4" s="63">
        <v>4</v>
      </c>
      <c r="H4" s="63">
        <f t="shared" ref="H4:H20" si="1">F4*G4</f>
        <v>12</v>
      </c>
      <c r="I4" s="135">
        <f>H4</f>
        <v>12</v>
      </c>
      <c r="J4" s="64">
        <v>77.42</v>
      </c>
      <c r="K4" s="64">
        <f>J4/I4</f>
        <v>6.4516666666666671</v>
      </c>
      <c r="L4" s="65"/>
      <c r="M4" s="66"/>
      <c r="N4" s="67"/>
      <c r="O4" s="68"/>
      <c r="P4" s="105"/>
      <c r="Q4" s="105"/>
      <c r="R4" s="69"/>
      <c r="S4" s="70"/>
      <c r="T4" s="71"/>
    </row>
    <row r="5" spans="1:20" s="16" customFormat="1" ht="57.75" customHeight="1">
      <c r="A5" s="59" t="s">
        <v>124</v>
      </c>
      <c r="B5" s="60" t="s">
        <v>87</v>
      </c>
      <c r="C5" s="61"/>
      <c r="D5" s="61"/>
      <c r="E5" s="62"/>
      <c r="F5" s="63">
        <v>4</v>
      </c>
      <c r="G5" s="63">
        <v>3</v>
      </c>
      <c r="H5" s="63">
        <f t="shared" si="1"/>
        <v>12</v>
      </c>
      <c r="I5" s="135">
        <v>20</v>
      </c>
      <c r="J5" s="64">
        <v>69.08</v>
      </c>
      <c r="K5" s="64">
        <f>J5/I5</f>
        <v>3.4539999999999997</v>
      </c>
      <c r="L5" s="65"/>
      <c r="M5" s="66"/>
      <c r="N5" s="67"/>
      <c r="O5" s="68"/>
      <c r="P5" s="106">
        <v>0.33333333333333331</v>
      </c>
      <c r="Q5" s="106">
        <v>0.58333333333333337</v>
      </c>
      <c r="R5" s="69" t="s">
        <v>125</v>
      </c>
      <c r="S5" s="70" t="s">
        <v>137</v>
      </c>
      <c r="T5" s="71"/>
    </row>
    <row r="6" spans="1:20" s="16" customFormat="1" ht="66" customHeight="1">
      <c r="A6" s="59" t="s">
        <v>5</v>
      </c>
      <c r="B6" s="60" t="s">
        <v>39</v>
      </c>
      <c r="C6" s="61">
        <v>8</v>
      </c>
      <c r="D6" s="61">
        <v>2</v>
      </c>
      <c r="E6" s="62">
        <f t="shared" si="0"/>
        <v>16</v>
      </c>
      <c r="F6" s="63">
        <v>8</v>
      </c>
      <c r="G6" s="63">
        <v>4</v>
      </c>
      <c r="H6" s="63">
        <f t="shared" si="1"/>
        <v>32</v>
      </c>
      <c r="I6" s="135">
        <v>20</v>
      </c>
      <c r="J6" s="64">
        <f>46.37+50.3</f>
        <v>96.669999999999987</v>
      </c>
      <c r="K6" s="64">
        <f t="shared" ref="K6:K27" si="2">J6/I6</f>
        <v>4.833499999999999</v>
      </c>
      <c r="L6" s="65"/>
      <c r="M6" s="66"/>
      <c r="N6" s="67"/>
      <c r="O6" s="68"/>
      <c r="P6" s="106">
        <v>0.33333333333333331</v>
      </c>
      <c r="Q6" s="106">
        <v>0.58333333333333337</v>
      </c>
      <c r="R6" s="72" t="s">
        <v>126</v>
      </c>
      <c r="S6" s="70" t="s">
        <v>136</v>
      </c>
      <c r="T6" s="71"/>
    </row>
    <row r="7" spans="1:20" s="16" customFormat="1" ht="50.1" customHeight="1">
      <c r="A7" s="59" t="s">
        <v>109</v>
      </c>
      <c r="B7" s="60" t="s">
        <v>6</v>
      </c>
      <c r="C7" s="61">
        <v>4</v>
      </c>
      <c r="D7" s="61">
        <v>2</v>
      </c>
      <c r="E7" s="62">
        <f t="shared" si="0"/>
        <v>8</v>
      </c>
      <c r="F7" s="63">
        <v>4</v>
      </c>
      <c r="G7" s="63">
        <v>2</v>
      </c>
      <c r="H7" s="63">
        <f t="shared" si="1"/>
        <v>8</v>
      </c>
      <c r="I7" s="135">
        <v>15</v>
      </c>
      <c r="J7" s="64">
        <v>72.66</v>
      </c>
      <c r="K7" s="64">
        <f t="shared" si="2"/>
        <v>4.8439999999999994</v>
      </c>
      <c r="L7" s="65"/>
      <c r="M7" s="66"/>
      <c r="N7" s="67"/>
      <c r="O7" s="68"/>
      <c r="P7" s="105" t="s">
        <v>149</v>
      </c>
      <c r="Q7" s="105" t="s">
        <v>150</v>
      </c>
      <c r="R7" s="69" t="s">
        <v>131</v>
      </c>
      <c r="S7" s="70" t="s">
        <v>135</v>
      </c>
      <c r="T7" s="71"/>
    </row>
    <row r="8" spans="1:20" s="16" customFormat="1" ht="50.1" customHeight="1">
      <c r="A8" s="59" t="s">
        <v>7</v>
      </c>
      <c r="B8" s="60" t="s">
        <v>8</v>
      </c>
      <c r="C8" s="61">
        <v>10</v>
      </c>
      <c r="D8" s="61">
        <v>2</v>
      </c>
      <c r="E8" s="62">
        <f t="shared" si="0"/>
        <v>20</v>
      </c>
      <c r="F8" s="63">
        <v>10</v>
      </c>
      <c r="G8" s="63">
        <v>2</v>
      </c>
      <c r="H8" s="63">
        <f t="shared" si="1"/>
        <v>20</v>
      </c>
      <c r="I8" s="135">
        <v>20</v>
      </c>
      <c r="J8" s="64">
        <v>58.18</v>
      </c>
      <c r="K8" s="64">
        <f t="shared" si="2"/>
        <v>2.9089999999999998</v>
      </c>
      <c r="L8" s="65"/>
      <c r="M8" s="66"/>
      <c r="N8" s="67"/>
      <c r="O8" s="68"/>
      <c r="P8" s="105"/>
      <c r="Q8" s="105"/>
      <c r="R8" s="69"/>
      <c r="S8" s="70"/>
      <c r="T8" s="71"/>
    </row>
    <row r="9" spans="1:20" s="16" customFormat="1" ht="50.1" customHeight="1">
      <c r="A9" s="59" t="s">
        <v>9</v>
      </c>
      <c r="B9" s="60" t="s">
        <v>10</v>
      </c>
      <c r="C9" s="61">
        <v>5</v>
      </c>
      <c r="D9" s="61">
        <v>2</v>
      </c>
      <c r="E9" s="62">
        <f t="shared" si="0"/>
        <v>10</v>
      </c>
      <c r="F9" s="63">
        <v>5</v>
      </c>
      <c r="G9" s="63">
        <v>3</v>
      </c>
      <c r="H9" s="63">
        <f t="shared" si="1"/>
        <v>15</v>
      </c>
      <c r="I9" s="135">
        <v>15</v>
      </c>
      <c r="J9" s="64">
        <v>90.85</v>
      </c>
      <c r="K9" s="64">
        <f t="shared" si="2"/>
        <v>6.0566666666666666</v>
      </c>
      <c r="L9" s="65"/>
      <c r="M9" s="66"/>
      <c r="N9" s="67"/>
      <c r="O9" s="68"/>
      <c r="P9" s="105" t="s">
        <v>149</v>
      </c>
      <c r="Q9" s="105" t="s">
        <v>150</v>
      </c>
      <c r="R9" s="69" t="s">
        <v>131</v>
      </c>
      <c r="S9" s="70" t="s">
        <v>134</v>
      </c>
      <c r="T9" s="71"/>
    </row>
    <row r="10" spans="1:20" s="16" customFormat="1" ht="50.1" customHeight="1">
      <c r="A10" s="59" t="s">
        <v>110</v>
      </c>
      <c r="B10" s="60" t="s">
        <v>11</v>
      </c>
      <c r="C10" s="61">
        <v>10</v>
      </c>
      <c r="D10" s="61">
        <v>2</v>
      </c>
      <c r="E10" s="62">
        <f t="shared" si="0"/>
        <v>20</v>
      </c>
      <c r="F10" s="63">
        <v>12</v>
      </c>
      <c r="G10" s="63">
        <v>2</v>
      </c>
      <c r="H10" s="63">
        <f t="shared" si="1"/>
        <v>24</v>
      </c>
      <c r="I10" s="135">
        <v>20</v>
      </c>
      <c r="J10" s="64">
        <v>106.41</v>
      </c>
      <c r="K10" s="64">
        <f t="shared" si="2"/>
        <v>5.3205</v>
      </c>
      <c r="L10" s="65"/>
      <c r="M10" s="66"/>
      <c r="N10" s="67"/>
      <c r="O10" s="68"/>
      <c r="P10" s="105"/>
      <c r="Q10" s="105"/>
      <c r="R10" s="69" t="s">
        <v>139</v>
      </c>
      <c r="S10" s="70" t="s">
        <v>138</v>
      </c>
      <c r="T10" s="71"/>
    </row>
    <row r="11" spans="1:20" s="16" customFormat="1" ht="120" customHeight="1">
      <c r="A11" s="59" t="s">
        <v>111</v>
      </c>
      <c r="B11" s="60" t="s">
        <v>12</v>
      </c>
      <c r="C11" s="61">
        <v>10</v>
      </c>
      <c r="D11" s="61">
        <v>2</v>
      </c>
      <c r="E11" s="62">
        <f t="shared" si="0"/>
        <v>20</v>
      </c>
      <c r="F11" s="63">
        <v>2</v>
      </c>
      <c r="G11" s="63">
        <v>4</v>
      </c>
      <c r="H11" s="63">
        <f t="shared" si="1"/>
        <v>8</v>
      </c>
      <c r="I11" s="135">
        <v>15</v>
      </c>
      <c r="J11" s="64">
        <v>71.89</v>
      </c>
      <c r="K11" s="64">
        <f t="shared" si="2"/>
        <v>4.7926666666666664</v>
      </c>
      <c r="L11" s="65"/>
      <c r="M11" s="66"/>
      <c r="N11" s="67"/>
      <c r="O11" s="68"/>
      <c r="P11" s="105"/>
      <c r="Q11" s="105"/>
      <c r="R11" s="69" t="s">
        <v>144</v>
      </c>
      <c r="S11" s="70" t="s">
        <v>145</v>
      </c>
      <c r="T11" s="71"/>
    </row>
    <row r="12" spans="1:20" s="16" customFormat="1" ht="50.1" customHeight="1">
      <c r="A12" s="59" t="s">
        <v>13</v>
      </c>
      <c r="B12" s="60" t="s">
        <v>14</v>
      </c>
      <c r="C12" s="61">
        <v>12</v>
      </c>
      <c r="D12" s="61">
        <v>2</v>
      </c>
      <c r="E12" s="62">
        <f t="shared" si="0"/>
        <v>24</v>
      </c>
      <c r="F12" s="63">
        <v>12</v>
      </c>
      <c r="G12" s="63">
        <v>2</v>
      </c>
      <c r="H12" s="63">
        <f t="shared" si="1"/>
        <v>24</v>
      </c>
      <c r="I12" s="135">
        <v>20</v>
      </c>
      <c r="J12" s="64">
        <v>153.55000000000001</v>
      </c>
      <c r="K12" s="64">
        <f t="shared" si="2"/>
        <v>7.6775000000000002</v>
      </c>
      <c r="L12" s="65"/>
      <c r="M12" s="66"/>
      <c r="N12" s="67"/>
      <c r="O12" s="68"/>
      <c r="P12" s="105"/>
      <c r="Q12" s="105"/>
      <c r="R12" s="69"/>
      <c r="S12" s="70"/>
      <c r="T12" s="71"/>
    </row>
    <row r="13" spans="1:20" s="16" customFormat="1" ht="50.1" customHeight="1">
      <c r="A13" s="59" t="s">
        <v>15</v>
      </c>
      <c r="B13" s="60" t="s">
        <v>16</v>
      </c>
      <c r="C13" s="61">
        <v>20</v>
      </c>
      <c r="D13" s="61">
        <v>1</v>
      </c>
      <c r="E13" s="62">
        <f t="shared" si="0"/>
        <v>20</v>
      </c>
      <c r="F13" s="63">
        <v>20</v>
      </c>
      <c r="G13" s="63">
        <v>1</v>
      </c>
      <c r="H13" s="63">
        <f t="shared" si="1"/>
        <v>20</v>
      </c>
      <c r="I13" s="135">
        <v>20</v>
      </c>
      <c r="J13" s="64">
        <v>125.84</v>
      </c>
      <c r="K13" s="64">
        <f t="shared" si="2"/>
        <v>6.2919999999999998</v>
      </c>
      <c r="L13" s="65"/>
      <c r="M13" s="66"/>
      <c r="N13" s="67"/>
      <c r="O13" s="68"/>
      <c r="P13" s="106">
        <v>0.35416666666666669</v>
      </c>
      <c r="Q13" s="106">
        <v>0.875</v>
      </c>
      <c r="R13" s="72" t="s">
        <v>126</v>
      </c>
      <c r="S13" s="70" t="s">
        <v>146</v>
      </c>
      <c r="T13" s="71"/>
    </row>
    <row r="14" spans="1:20" s="16" customFormat="1" ht="50.1" customHeight="1">
      <c r="A14" s="59" t="s">
        <v>112</v>
      </c>
      <c r="B14" s="60" t="s">
        <v>17</v>
      </c>
      <c r="C14" s="61">
        <v>8</v>
      </c>
      <c r="D14" s="61">
        <v>2</v>
      </c>
      <c r="E14" s="62">
        <f t="shared" si="0"/>
        <v>16</v>
      </c>
      <c r="F14" s="63">
        <v>8</v>
      </c>
      <c r="G14" s="63">
        <v>2</v>
      </c>
      <c r="H14" s="63">
        <f t="shared" si="1"/>
        <v>16</v>
      </c>
      <c r="I14" s="135">
        <v>16</v>
      </c>
      <c r="J14" s="64">
        <v>51.94</v>
      </c>
      <c r="K14" s="64">
        <f t="shared" si="2"/>
        <v>3.2462499999999999</v>
      </c>
      <c r="L14" s="65"/>
      <c r="M14" s="66"/>
      <c r="N14" s="67"/>
      <c r="O14" s="68"/>
      <c r="P14" s="105"/>
      <c r="Q14" s="105"/>
      <c r="R14" s="69"/>
      <c r="S14" s="70"/>
      <c r="T14" s="71"/>
    </row>
    <row r="15" spans="1:20" s="16" customFormat="1" ht="50.1" customHeight="1">
      <c r="A15" s="59" t="s">
        <v>69</v>
      </c>
      <c r="B15" s="60" t="s">
        <v>18</v>
      </c>
      <c r="C15" s="61">
        <v>8</v>
      </c>
      <c r="D15" s="61">
        <v>4</v>
      </c>
      <c r="E15" s="62">
        <f t="shared" si="0"/>
        <v>32</v>
      </c>
      <c r="F15" s="63">
        <v>8</v>
      </c>
      <c r="G15" s="63">
        <v>4</v>
      </c>
      <c r="H15" s="63">
        <f t="shared" si="1"/>
        <v>32</v>
      </c>
      <c r="I15" s="135">
        <v>20</v>
      </c>
      <c r="J15" s="64">
        <v>52.62</v>
      </c>
      <c r="K15" s="64">
        <f t="shared" si="2"/>
        <v>2.6309999999999998</v>
      </c>
      <c r="L15" s="65"/>
      <c r="M15" s="66"/>
      <c r="N15" s="67"/>
      <c r="O15" s="68"/>
      <c r="P15" s="105"/>
      <c r="Q15" s="105"/>
      <c r="R15" s="69"/>
      <c r="S15" s="70"/>
      <c r="T15" s="71"/>
    </row>
    <row r="16" spans="1:20" s="16" customFormat="1" ht="200.1" customHeight="1">
      <c r="A16" s="59" t="s">
        <v>116</v>
      </c>
      <c r="B16" s="60" t="s">
        <v>19</v>
      </c>
      <c r="C16" s="61">
        <v>12</v>
      </c>
      <c r="D16" s="61">
        <v>2</v>
      </c>
      <c r="E16" s="62">
        <f t="shared" si="0"/>
        <v>24</v>
      </c>
      <c r="F16" s="63">
        <v>10</v>
      </c>
      <c r="G16" s="63">
        <v>2</v>
      </c>
      <c r="H16" s="63">
        <v>20</v>
      </c>
      <c r="I16" s="135">
        <v>20</v>
      </c>
      <c r="J16" s="64">
        <v>52.44</v>
      </c>
      <c r="K16" s="64">
        <f t="shared" si="2"/>
        <v>2.6219999999999999</v>
      </c>
      <c r="L16" s="65"/>
      <c r="M16" s="66"/>
      <c r="N16" s="67"/>
      <c r="O16" s="68"/>
      <c r="P16" s="105" t="s">
        <v>149</v>
      </c>
      <c r="Q16" s="105" t="s">
        <v>150</v>
      </c>
      <c r="R16" s="69" t="s">
        <v>126</v>
      </c>
      <c r="S16" s="70" t="s">
        <v>147</v>
      </c>
      <c r="T16" s="71"/>
    </row>
    <row r="17" spans="1:20" s="16" customFormat="1" ht="50.1" customHeight="1">
      <c r="A17" s="73" t="s">
        <v>113</v>
      </c>
      <c r="B17" s="74" t="s">
        <v>19</v>
      </c>
      <c r="C17" s="75">
        <v>12</v>
      </c>
      <c r="D17" s="75">
        <v>2</v>
      </c>
      <c r="E17" s="76">
        <f t="shared" ref="E17" si="3">C17*D17</f>
        <v>24</v>
      </c>
      <c r="F17" s="75">
        <v>8</v>
      </c>
      <c r="G17" s="75">
        <v>2</v>
      </c>
      <c r="H17" s="75">
        <v>16</v>
      </c>
      <c r="I17" s="135">
        <v>16</v>
      </c>
      <c r="J17" s="77">
        <v>52.44</v>
      </c>
      <c r="K17" s="77">
        <f t="shared" si="2"/>
        <v>3.2774999999999999</v>
      </c>
      <c r="L17" s="65"/>
      <c r="M17" s="66"/>
      <c r="N17" s="67"/>
      <c r="O17" s="68"/>
      <c r="P17" s="105"/>
      <c r="Q17" s="105"/>
      <c r="R17" s="69"/>
      <c r="S17" s="70"/>
      <c r="T17" s="71"/>
    </row>
    <row r="18" spans="1:20" s="16" customFormat="1" ht="180" customHeight="1">
      <c r="A18" s="59" t="s">
        <v>114</v>
      </c>
      <c r="B18" s="60" t="s">
        <v>20</v>
      </c>
      <c r="C18" s="61">
        <v>12</v>
      </c>
      <c r="D18" s="61">
        <v>2</v>
      </c>
      <c r="E18" s="62">
        <f t="shared" si="0"/>
        <v>24</v>
      </c>
      <c r="F18" s="63">
        <v>12</v>
      </c>
      <c r="G18" s="63">
        <v>2</v>
      </c>
      <c r="H18" s="63">
        <f t="shared" si="1"/>
        <v>24</v>
      </c>
      <c r="I18" s="135">
        <v>20</v>
      </c>
      <c r="J18" s="64">
        <v>48.79</v>
      </c>
      <c r="K18" s="64">
        <f t="shared" si="2"/>
        <v>2.4394999999999998</v>
      </c>
      <c r="L18" s="65"/>
      <c r="M18" s="66"/>
      <c r="N18" s="67"/>
      <c r="O18" s="68"/>
      <c r="P18" s="105" t="s">
        <v>149</v>
      </c>
      <c r="Q18" s="105" t="s">
        <v>150</v>
      </c>
      <c r="R18" s="69" t="s">
        <v>126</v>
      </c>
      <c r="S18" s="70" t="s">
        <v>148</v>
      </c>
      <c r="T18" s="71"/>
    </row>
    <row r="19" spans="1:20" s="16" customFormat="1" ht="50.1" customHeight="1">
      <c r="A19" s="59" t="s">
        <v>115</v>
      </c>
      <c r="B19" s="60" t="s">
        <v>21</v>
      </c>
      <c r="C19" s="61">
        <v>7</v>
      </c>
      <c r="D19" s="61">
        <v>2</v>
      </c>
      <c r="E19" s="62">
        <f t="shared" si="0"/>
        <v>14</v>
      </c>
      <c r="F19" s="63">
        <v>7</v>
      </c>
      <c r="G19" s="63">
        <v>3</v>
      </c>
      <c r="H19" s="63">
        <f t="shared" si="1"/>
        <v>21</v>
      </c>
      <c r="I19" s="135">
        <v>20</v>
      </c>
      <c r="J19" s="64">
        <v>64.44</v>
      </c>
      <c r="K19" s="64">
        <f t="shared" si="2"/>
        <v>3.222</v>
      </c>
      <c r="L19" s="65"/>
      <c r="M19" s="66"/>
      <c r="N19" s="67"/>
      <c r="O19" s="68"/>
      <c r="P19" s="105"/>
      <c r="Q19" s="105"/>
      <c r="R19" s="69"/>
      <c r="S19" s="70"/>
      <c r="T19" s="71"/>
    </row>
    <row r="20" spans="1:20" s="16" customFormat="1" ht="50.1" customHeight="1">
      <c r="A20" s="59" t="s">
        <v>68</v>
      </c>
      <c r="B20" s="60" t="s">
        <v>22</v>
      </c>
      <c r="C20" s="61">
        <v>10</v>
      </c>
      <c r="D20" s="61">
        <v>2</v>
      </c>
      <c r="E20" s="62">
        <f t="shared" si="0"/>
        <v>20</v>
      </c>
      <c r="F20" s="63">
        <v>10</v>
      </c>
      <c r="G20" s="63">
        <v>2</v>
      </c>
      <c r="H20" s="63">
        <f t="shared" si="1"/>
        <v>20</v>
      </c>
      <c r="I20" s="135">
        <v>20</v>
      </c>
      <c r="J20" s="64">
        <v>88.64</v>
      </c>
      <c r="K20" s="64">
        <f t="shared" si="2"/>
        <v>4.4320000000000004</v>
      </c>
      <c r="L20" s="65"/>
      <c r="M20" s="66"/>
      <c r="N20" s="67"/>
      <c r="O20" s="68"/>
      <c r="P20" s="105"/>
      <c r="Q20" s="105"/>
      <c r="R20" s="69"/>
      <c r="S20" s="70"/>
      <c r="T20" s="71"/>
    </row>
    <row r="21" spans="1:20" s="16" customFormat="1" ht="73.5" customHeight="1">
      <c r="A21" s="59" t="s">
        <v>117</v>
      </c>
      <c r="B21" s="60" t="s">
        <v>23</v>
      </c>
      <c r="C21" s="61">
        <v>19</v>
      </c>
      <c r="D21" s="61">
        <v>1</v>
      </c>
      <c r="E21" s="62">
        <f t="shared" si="0"/>
        <v>19</v>
      </c>
      <c r="F21" s="63">
        <v>20</v>
      </c>
      <c r="G21" s="78">
        <f>H21/F21</f>
        <v>1.2</v>
      </c>
      <c r="H21" s="63">
        <v>24</v>
      </c>
      <c r="I21" s="135">
        <v>20</v>
      </c>
      <c r="J21" s="64">
        <v>54.97</v>
      </c>
      <c r="K21" s="64">
        <f t="shared" si="2"/>
        <v>2.7484999999999999</v>
      </c>
      <c r="L21" s="65"/>
      <c r="M21" s="66"/>
      <c r="N21" s="67"/>
      <c r="O21" s="79"/>
      <c r="P21" s="107"/>
      <c r="Q21" s="107"/>
      <c r="R21" s="69" t="s">
        <v>127</v>
      </c>
      <c r="S21" s="70" t="s">
        <v>128</v>
      </c>
      <c r="T21" s="71"/>
    </row>
    <row r="22" spans="1:20" s="16" customFormat="1" ht="50.1" customHeight="1">
      <c r="A22" s="59" t="s">
        <v>118</v>
      </c>
      <c r="B22" s="60" t="s">
        <v>24</v>
      </c>
      <c r="C22" s="61">
        <v>15</v>
      </c>
      <c r="D22" s="61">
        <v>1</v>
      </c>
      <c r="E22" s="62">
        <f t="shared" si="0"/>
        <v>15</v>
      </c>
      <c r="F22" s="63">
        <v>15</v>
      </c>
      <c r="G22" s="78">
        <f t="shared" ref="G22:G26" si="4">H22/F22</f>
        <v>1.6</v>
      </c>
      <c r="H22" s="63">
        <v>24</v>
      </c>
      <c r="I22" s="135">
        <v>20</v>
      </c>
      <c r="J22" s="64">
        <v>44.91</v>
      </c>
      <c r="K22" s="64">
        <f t="shared" si="2"/>
        <v>2.2454999999999998</v>
      </c>
      <c r="L22" s="65"/>
      <c r="M22" s="66"/>
      <c r="N22" s="67"/>
      <c r="O22" s="79"/>
      <c r="P22" s="105"/>
      <c r="Q22" s="105"/>
      <c r="R22" s="72"/>
      <c r="S22" s="70"/>
      <c r="T22" s="71"/>
    </row>
    <row r="23" spans="1:20" s="16" customFormat="1" ht="50.1" customHeight="1">
      <c r="A23" s="59" t="s">
        <v>119</v>
      </c>
      <c r="B23" s="60" t="s">
        <v>25</v>
      </c>
      <c r="C23" s="61">
        <v>15</v>
      </c>
      <c r="D23" s="61">
        <v>1</v>
      </c>
      <c r="E23" s="62">
        <f t="shared" si="0"/>
        <v>15</v>
      </c>
      <c r="F23" s="63">
        <v>15</v>
      </c>
      <c r="G23" s="78">
        <f t="shared" si="4"/>
        <v>1.6</v>
      </c>
      <c r="H23" s="63">
        <v>24</v>
      </c>
      <c r="I23" s="135">
        <v>20</v>
      </c>
      <c r="J23" s="64">
        <v>42.39</v>
      </c>
      <c r="K23" s="64">
        <f t="shared" si="2"/>
        <v>2.1194999999999999</v>
      </c>
      <c r="L23" s="65"/>
      <c r="M23" s="66"/>
      <c r="N23" s="67"/>
      <c r="O23" s="79"/>
      <c r="P23" s="105"/>
      <c r="Q23" s="105"/>
      <c r="R23" s="72"/>
      <c r="S23" s="70"/>
      <c r="T23" s="71"/>
    </row>
    <row r="24" spans="1:20" s="16" customFormat="1" ht="50.1" customHeight="1">
      <c r="A24" s="59" t="s">
        <v>120</v>
      </c>
      <c r="B24" s="60" t="s">
        <v>26</v>
      </c>
      <c r="C24" s="61">
        <v>15</v>
      </c>
      <c r="D24" s="61">
        <v>1</v>
      </c>
      <c r="E24" s="62">
        <f t="shared" si="0"/>
        <v>15</v>
      </c>
      <c r="F24" s="63">
        <v>20</v>
      </c>
      <c r="G24" s="78">
        <f t="shared" si="4"/>
        <v>1.4</v>
      </c>
      <c r="H24" s="63">
        <v>28</v>
      </c>
      <c r="I24" s="135">
        <v>20</v>
      </c>
      <c r="J24" s="64">
        <v>68.23</v>
      </c>
      <c r="K24" s="64">
        <f t="shared" si="2"/>
        <v>3.4115000000000002</v>
      </c>
      <c r="L24" s="65"/>
      <c r="M24" s="66"/>
      <c r="N24" s="67"/>
      <c r="O24" s="79"/>
      <c r="P24" s="105"/>
      <c r="Q24" s="105"/>
      <c r="R24" s="72"/>
      <c r="S24" s="70"/>
      <c r="T24" s="71"/>
    </row>
    <row r="25" spans="1:20" s="16" customFormat="1" ht="70.5" customHeight="1">
      <c r="A25" s="59" t="s">
        <v>121</v>
      </c>
      <c r="B25" s="60" t="s">
        <v>27</v>
      </c>
      <c r="C25" s="61">
        <v>19</v>
      </c>
      <c r="D25" s="61">
        <v>1</v>
      </c>
      <c r="E25" s="62">
        <f t="shared" si="0"/>
        <v>19</v>
      </c>
      <c r="F25" s="63">
        <v>20</v>
      </c>
      <c r="G25" s="78">
        <f t="shared" si="4"/>
        <v>1.5</v>
      </c>
      <c r="H25" s="63">
        <v>30</v>
      </c>
      <c r="I25" s="135">
        <v>20</v>
      </c>
      <c r="J25" s="64">
        <v>62.46</v>
      </c>
      <c r="K25" s="64">
        <f t="shared" si="2"/>
        <v>3.1230000000000002</v>
      </c>
      <c r="L25" s="65"/>
      <c r="M25" s="66"/>
      <c r="N25" s="67"/>
      <c r="O25" s="79"/>
      <c r="P25" s="105"/>
      <c r="Q25" s="105"/>
      <c r="R25" s="72" t="s">
        <v>127</v>
      </c>
      <c r="S25" s="70" t="s">
        <v>129</v>
      </c>
      <c r="T25" s="71"/>
    </row>
    <row r="26" spans="1:20" s="16" customFormat="1" ht="50.1" customHeight="1">
      <c r="A26" s="59" t="s">
        <v>122</v>
      </c>
      <c r="B26" s="60" t="s">
        <v>28</v>
      </c>
      <c r="C26" s="61">
        <v>14</v>
      </c>
      <c r="D26" s="61">
        <v>1</v>
      </c>
      <c r="E26" s="62">
        <f t="shared" si="0"/>
        <v>14</v>
      </c>
      <c r="F26" s="63">
        <v>14</v>
      </c>
      <c r="G26" s="78">
        <f t="shared" si="4"/>
        <v>1.4285714285714286</v>
      </c>
      <c r="H26" s="63">
        <v>20</v>
      </c>
      <c r="I26" s="135">
        <v>20</v>
      </c>
      <c r="J26" s="64">
        <v>44.3</v>
      </c>
      <c r="K26" s="64">
        <f t="shared" si="2"/>
        <v>2.2149999999999999</v>
      </c>
      <c r="L26" s="65"/>
      <c r="M26" s="66"/>
      <c r="N26" s="67"/>
      <c r="O26" s="80"/>
      <c r="P26" s="105"/>
      <c r="Q26" s="105"/>
      <c r="R26" s="69" t="s">
        <v>127</v>
      </c>
      <c r="S26" s="70" t="s">
        <v>133</v>
      </c>
      <c r="T26" s="71"/>
    </row>
    <row r="27" spans="1:20" s="16" customFormat="1" ht="50.1" customHeight="1">
      <c r="A27" s="59" t="s">
        <v>123</v>
      </c>
      <c r="B27" s="60" t="s">
        <v>74</v>
      </c>
      <c r="C27" s="61">
        <v>14</v>
      </c>
      <c r="D27" s="61">
        <v>1</v>
      </c>
      <c r="E27" s="62">
        <f t="shared" ref="E27" si="5">C27*D27</f>
        <v>14</v>
      </c>
      <c r="F27" s="63">
        <v>15</v>
      </c>
      <c r="G27" s="78">
        <f t="shared" ref="G27" si="6">H27/F27</f>
        <v>1</v>
      </c>
      <c r="H27" s="63">
        <v>15</v>
      </c>
      <c r="I27" s="135">
        <v>15</v>
      </c>
      <c r="J27" s="64">
        <v>59.48</v>
      </c>
      <c r="K27" s="64">
        <f t="shared" si="2"/>
        <v>3.9653333333333332</v>
      </c>
      <c r="L27" s="81"/>
      <c r="M27" s="82"/>
      <c r="N27" s="83"/>
      <c r="O27" s="84"/>
      <c r="P27" s="105"/>
      <c r="Q27" s="105"/>
      <c r="R27" s="69"/>
      <c r="S27" s="85" t="s">
        <v>142</v>
      </c>
      <c r="T27" s="86"/>
    </row>
    <row r="28" spans="1:20" ht="114.75" customHeight="1">
      <c r="A28" s="87" t="s">
        <v>130</v>
      </c>
      <c r="B28" s="108"/>
      <c r="C28" s="109"/>
      <c r="D28" s="109"/>
      <c r="E28" s="110"/>
      <c r="F28" s="111"/>
      <c r="G28" s="112"/>
      <c r="H28" s="111"/>
      <c r="I28" s="111"/>
      <c r="J28" s="113"/>
      <c r="K28" s="113"/>
      <c r="L28" s="88"/>
      <c r="M28" s="88"/>
      <c r="N28" s="88"/>
      <c r="O28" s="114"/>
      <c r="P28" s="115"/>
      <c r="Q28" s="115"/>
      <c r="R28" s="122"/>
      <c r="S28" s="89" t="s">
        <v>143</v>
      </c>
      <c r="T28" s="90"/>
    </row>
    <row r="29" spans="1:20" ht="80.099999999999994" customHeight="1">
      <c r="A29" s="91" t="s">
        <v>140</v>
      </c>
      <c r="B29" s="116"/>
      <c r="C29" s="117"/>
      <c r="D29" s="117"/>
      <c r="E29" s="118"/>
      <c r="F29" s="119"/>
      <c r="G29" s="120"/>
      <c r="H29" s="119"/>
      <c r="I29" s="119"/>
      <c r="J29" s="121"/>
      <c r="K29" s="121"/>
      <c r="L29" s="88"/>
      <c r="M29" s="88"/>
      <c r="N29" s="88"/>
      <c r="O29" s="114"/>
      <c r="P29" s="115"/>
      <c r="Q29" s="115"/>
      <c r="R29" s="122"/>
      <c r="S29" s="89" t="s">
        <v>141</v>
      </c>
      <c r="T29" s="90"/>
    </row>
    <row r="30" spans="1:20" ht="99.95" customHeight="1">
      <c r="A30" s="91" t="s">
        <v>151</v>
      </c>
      <c r="B30" s="116"/>
      <c r="C30" s="117"/>
      <c r="D30" s="117"/>
      <c r="E30" s="118"/>
      <c r="F30" s="119"/>
      <c r="G30" s="120"/>
      <c r="H30" s="119"/>
      <c r="I30" s="119"/>
      <c r="J30" s="121"/>
      <c r="K30" s="121"/>
      <c r="L30" s="88"/>
      <c r="M30" s="88"/>
      <c r="N30" s="88"/>
      <c r="O30" s="114"/>
      <c r="P30" s="115"/>
      <c r="Q30" s="115"/>
      <c r="R30" s="122"/>
      <c r="S30" s="89" t="s">
        <v>152</v>
      </c>
      <c r="T30" s="90"/>
    </row>
    <row r="31" spans="1:20" s="16" customFormat="1" ht="19.5" customHeight="1">
      <c r="A31" s="92" t="s">
        <v>34</v>
      </c>
      <c r="B31" s="93"/>
      <c r="C31" s="94">
        <f>SUM(C3:C26)</f>
        <v>252</v>
      </c>
      <c r="D31" s="94">
        <f>SUM(D3:D26)</f>
        <v>43</v>
      </c>
      <c r="E31" s="94">
        <f>SUM(E3:E26)</f>
        <v>410</v>
      </c>
      <c r="F31" s="94">
        <f>SUM(F3:F26)-F17</f>
        <v>242</v>
      </c>
      <c r="G31" s="95">
        <f>(SUM(G3:G26)-G17)/23</f>
        <v>2.3360248447204972</v>
      </c>
      <c r="H31" s="94">
        <f>SUM(H3:H26)-H17</f>
        <v>467</v>
      </c>
      <c r="I31" s="94">
        <f>SUM(I3:I27)-I17</f>
        <v>437</v>
      </c>
      <c r="J31" s="95">
        <f>SUM(J3:J27)-J17</f>
        <v>1763.3100000000002</v>
      </c>
      <c r="K31" s="95">
        <f>J31/I31</f>
        <v>4.0350343249427922</v>
      </c>
      <c r="L31" s="96">
        <f>SUM(L3:L26)</f>
        <v>0</v>
      </c>
      <c r="M31" s="97">
        <f>SUM(M3:M26)</f>
        <v>0</v>
      </c>
      <c r="N31" s="98">
        <f>SUM(N3:N26)</f>
        <v>0</v>
      </c>
      <c r="O31" s="99"/>
      <c r="P31" s="101"/>
      <c r="Q31" s="101"/>
      <c r="R31" s="100"/>
      <c r="S31" s="102"/>
      <c r="T31" s="103"/>
    </row>
    <row r="32" spans="1:20">
      <c r="G32" s="4"/>
    </row>
    <row r="33" spans="7:7">
      <c r="G33" s="4"/>
    </row>
    <row r="34" spans="7:7">
      <c r="G34" s="4"/>
    </row>
  </sheetData>
  <mergeCells count="3">
    <mergeCell ref="P1:Q1"/>
    <mergeCell ref="L1:N1"/>
    <mergeCell ref="F1:I1"/>
  </mergeCells>
  <pageMargins left="0.51181102362204722" right="0.31496062992125984" top="0.74803149606299213" bottom="0.35433070866141736" header="0.31496062992125984" footer="0.31496062992125984"/>
  <pageSetup paperSize="8" scale="56"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1:K33"/>
  <sheetViews>
    <sheetView topLeftCell="B1" zoomScale="115" zoomScaleNormal="115" workbookViewId="0">
      <selection activeCell="G12" sqref="G12"/>
    </sheetView>
  </sheetViews>
  <sheetFormatPr baseColWidth="10" defaultColWidth="9.140625" defaultRowHeight="15"/>
  <cols>
    <col min="1" max="1" width="7" customWidth="1"/>
    <col min="2" max="2" width="11.7109375" style="1" customWidth="1"/>
    <col min="3" max="3" width="15.5703125" style="1" customWidth="1"/>
    <col min="4" max="5" width="9.140625" style="1"/>
    <col min="6" max="6" width="9" style="1" customWidth="1"/>
    <col min="7" max="7" width="26.42578125" style="1" customWidth="1"/>
    <col min="8" max="8" width="16.85546875" style="1" customWidth="1"/>
    <col min="9" max="10" width="9.140625" style="1"/>
  </cols>
  <sheetData>
    <row r="1" spans="2:11" ht="33.75" customHeight="1">
      <c r="B1" s="8" t="s">
        <v>66</v>
      </c>
      <c r="C1" s="9"/>
      <c r="D1" s="9"/>
      <c r="E1" s="9"/>
      <c r="F1" s="9"/>
      <c r="G1" s="9"/>
      <c r="H1" s="9"/>
    </row>
    <row r="2" spans="2:11" s="6" customFormat="1" ht="36.75" customHeight="1">
      <c r="B2" s="12" t="s">
        <v>75</v>
      </c>
      <c r="C2" s="13" t="s">
        <v>76</v>
      </c>
      <c r="D2" s="14" t="s">
        <v>77</v>
      </c>
      <c r="E2" s="14" t="s">
        <v>78</v>
      </c>
      <c r="F2" s="14" t="s">
        <v>79</v>
      </c>
      <c r="G2" s="13" t="s">
        <v>80</v>
      </c>
      <c r="H2" s="13" t="s">
        <v>81</v>
      </c>
      <c r="I2" s="5"/>
      <c r="J2" s="5"/>
    </row>
    <row r="3" spans="2:11" ht="24" customHeight="1">
      <c r="B3" s="12" t="s">
        <v>0</v>
      </c>
      <c r="C3" s="14">
        <v>9</v>
      </c>
      <c r="D3" s="14" t="s">
        <v>82</v>
      </c>
      <c r="E3" s="14" t="s">
        <v>42</v>
      </c>
      <c r="F3" s="14">
        <v>2</v>
      </c>
      <c r="G3" s="14">
        <v>54</v>
      </c>
      <c r="H3" s="14">
        <v>6</v>
      </c>
      <c r="K3" s="7"/>
    </row>
    <row r="4" spans="2:11" ht="24" customHeight="1">
      <c r="B4" s="12" t="s">
        <v>0</v>
      </c>
      <c r="C4" s="14">
        <v>9</v>
      </c>
      <c r="D4" s="14" t="s">
        <v>83</v>
      </c>
      <c r="E4" s="14" t="s">
        <v>44</v>
      </c>
      <c r="F4" s="14">
        <v>2</v>
      </c>
      <c r="G4" s="14">
        <v>27</v>
      </c>
      <c r="H4" s="14">
        <v>3</v>
      </c>
      <c r="K4" s="7"/>
    </row>
    <row r="5" spans="2:11" ht="24" customHeight="1">
      <c r="B5" s="12" t="s">
        <v>0</v>
      </c>
      <c r="C5" s="14">
        <v>9</v>
      </c>
      <c r="D5" s="14" t="s">
        <v>84</v>
      </c>
      <c r="E5" s="14" t="s">
        <v>45</v>
      </c>
      <c r="F5" s="14">
        <v>1</v>
      </c>
      <c r="G5" s="14">
        <v>36</v>
      </c>
      <c r="H5" s="14">
        <v>4</v>
      </c>
      <c r="K5" s="7"/>
    </row>
    <row r="6" spans="2:11" ht="24" customHeight="1">
      <c r="B6" s="12" t="s">
        <v>0</v>
      </c>
      <c r="C6" s="14">
        <v>9</v>
      </c>
      <c r="D6" s="14" t="s">
        <v>85</v>
      </c>
      <c r="E6" s="14" t="s">
        <v>47</v>
      </c>
      <c r="F6" s="14">
        <v>2</v>
      </c>
      <c r="G6" s="14">
        <v>36</v>
      </c>
      <c r="H6" s="14">
        <v>4</v>
      </c>
      <c r="K6" s="7"/>
    </row>
    <row r="7" spans="2:11" ht="24" customHeight="1">
      <c r="B7" s="12" t="s">
        <v>0</v>
      </c>
      <c r="C7" s="14">
        <v>9</v>
      </c>
      <c r="D7" s="14" t="s">
        <v>43</v>
      </c>
      <c r="E7" s="14" t="s">
        <v>48</v>
      </c>
      <c r="F7" s="14">
        <v>1</v>
      </c>
      <c r="G7" s="14">
        <v>9</v>
      </c>
      <c r="H7" s="14">
        <v>1</v>
      </c>
      <c r="K7" s="7"/>
    </row>
    <row r="8" spans="2:11" ht="24" customHeight="1">
      <c r="B8" s="12" t="s">
        <v>0</v>
      </c>
      <c r="C8" s="14">
        <v>9</v>
      </c>
      <c r="D8" s="14" t="s">
        <v>46</v>
      </c>
      <c r="E8" s="14" t="s">
        <v>49</v>
      </c>
      <c r="F8" s="14">
        <v>1</v>
      </c>
      <c r="G8" s="14">
        <v>18</v>
      </c>
      <c r="H8" s="14">
        <v>2</v>
      </c>
      <c r="K8" s="7"/>
    </row>
    <row r="9" spans="2:11" ht="24" customHeight="1">
      <c r="B9" s="12" t="s">
        <v>4</v>
      </c>
      <c r="C9" s="14">
        <v>12</v>
      </c>
      <c r="D9" s="14" t="s">
        <v>61</v>
      </c>
      <c r="E9" s="14" t="s">
        <v>62</v>
      </c>
      <c r="F9" s="14">
        <v>1</v>
      </c>
      <c r="G9" s="14">
        <v>120</v>
      </c>
      <c r="H9" s="14">
        <v>10</v>
      </c>
      <c r="K9" s="7"/>
    </row>
    <row r="10" spans="2:11" ht="24" customHeight="1">
      <c r="B10" s="12" t="s">
        <v>4</v>
      </c>
      <c r="C10" s="14">
        <v>12</v>
      </c>
      <c r="D10" s="14" t="s">
        <v>86</v>
      </c>
      <c r="E10" s="14" t="s">
        <v>62</v>
      </c>
      <c r="F10" s="14">
        <v>2</v>
      </c>
      <c r="G10" s="14">
        <v>96</v>
      </c>
      <c r="H10" s="14">
        <v>8</v>
      </c>
      <c r="K10" s="7"/>
    </row>
    <row r="11" spans="2:11" ht="24" customHeight="1">
      <c r="B11" s="12" t="s">
        <v>4</v>
      </c>
      <c r="C11" s="14">
        <v>12</v>
      </c>
      <c r="D11" s="14" t="s">
        <v>43</v>
      </c>
      <c r="E11" s="14" t="s">
        <v>63</v>
      </c>
      <c r="F11" s="14">
        <v>1</v>
      </c>
      <c r="G11" s="14">
        <v>12</v>
      </c>
      <c r="H11" s="14">
        <v>1</v>
      </c>
      <c r="K11" s="7"/>
    </row>
    <row r="12" spans="2:11" ht="24" customHeight="1">
      <c r="B12" s="12" t="s">
        <v>4</v>
      </c>
      <c r="C12" s="14">
        <v>12</v>
      </c>
      <c r="D12" s="14" t="s">
        <v>43</v>
      </c>
      <c r="E12" s="14" t="s">
        <v>64</v>
      </c>
      <c r="F12" s="14">
        <v>1</v>
      </c>
      <c r="G12" s="14">
        <v>12</v>
      </c>
      <c r="H12" s="14">
        <v>1</v>
      </c>
      <c r="K12" s="7"/>
    </row>
    <row r="13" spans="2:11" ht="24" customHeight="1">
      <c r="B13" s="12" t="s">
        <v>87</v>
      </c>
      <c r="C13" s="14">
        <v>12</v>
      </c>
      <c r="D13" s="14" t="s">
        <v>65</v>
      </c>
      <c r="E13" s="14" t="s">
        <v>88</v>
      </c>
      <c r="F13" s="14">
        <v>1</v>
      </c>
      <c r="G13" s="14">
        <v>108</v>
      </c>
      <c r="H13" s="14">
        <v>9</v>
      </c>
      <c r="K13" s="7"/>
    </row>
    <row r="14" spans="2:11" ht="24" customHeight="1">
      <c r="B14" s="12" t="s">
        <v>17</v>
      </c>
      <c r="C14" s="14">
        <v>12</v>
      </c>
      <c r="D14" s="14" t="s">
        <v>46</v>
      </c>
      <c r="E14" s="14" t="s">
        <v>58</v>
      </c>
      <c r="F14" s="14">
        <v>1</v>
      </c>
      <c r="G14" s="14">
        <v>20</v>
      </c>
      <c r="H14" s="14">
        <v>2</v>
      </c>
      <c r="K14" s="7"/>
    </row>
    <row r="15" spans="2:11" ht="24" customHeight="1">
      <c r="B15" s="12" t="s">
        <v>6</v>
      </c>
      <c r="C15" s="14">
        <v>15</v>
      </c>
      <c r="D15" s="14" t="s">
        <v>50</v>
      </c>
      <c r="E15" s="14" t="s">
        <v>51</v>
      </c>
      <c r="F15" s="14">
        <v>1</v>
      </c>
      <c r="G15" s="14">
        <v>90</v>
      </c>
      <c r="H15" s="14">
        <v>6</v>
      </c>
      <c r="K15" s="7"/>
    </row>
    <row r="16" spans="2:11" ht="24" customHeight="1">
      <c r="B16" s="12" t="s">
        <v>6</v>
      </c>
      <c r="C16" s="14">
        <v>15</v>
      </c>
      <c r="D16" s="14" t="s">
        <v>52</v>
      </c>
      <c r="E16" s="14" t="s">
        <v>53</v>
      </c>
      <c r="F16" s="14">
        <v>1</v>
      </c>
      <c r="G16" s="14">
        <v>120</v>
      </c>
      <c r="H16" s="14">
        <v>8</v>
      </c>
      <c r="K16" s="7"/>
    </row>
    <row r="17" spans="2:11" ht="24" customHeight="1">
      <c r="B17" s="12" t="s">
        <v>6</v>
      </c>
      <c r="C17" s="14">
        <v>15</v>
      </c>
      <c r="D17" s="14" t="s">
        <v>54</v>
      </c>
      <c r="E17" s="14" t="s">
        <v>55</v>
      </c>
      <c r="F17" s="14">
        <v>1</v>
      </c>
      <c r="G17" s="14">
        <v>45</v>
      </c>
      <c r="H17" s="14">
        <v>3</v>
      </c>
      <c r="K17" s="7"/>
    </row>
    <row r="18" spans="2:11" ht="24" customHeight="1">
      <c r="B18" s="12" t="s">
        <v>6</v>
      </c>
      <c r="C18" s="14">
        <v>15</v>
      </c>
      <c r="D18" s="14" t="s">
        <v>54</v>
      </c>
      <c r="E18" s="14" t="s">
        <v>56</v>
      </c>
      <c r="F18" s="14">
        <v>1</v>
      </c>
      <c r="G18" s="14">
        <v>30</v>
      </c>
      <c r="H18" s="14">
        <v>2</v>
      </c>
      <c r="K18" s="7"/>
    </row>
    <row r="19" spans="2:11" ht="24" customHeight="1">
      <c r="B19" s="12" t="s">
        <v>6</v>
      </c>
      <c r="C19" s="14">
        <v>15</v>
      </c>
      <c r="D19" s="14" t="s">
        <v>89</v>
      </c>
      <c r="E19" s="14" t="s">
        <v>57</v>
      </c>
      <c r="F19" s="14">
        <v>1</v>
      </c>
      <c r="G19" s="14">
        <v>60</v>
      </c>
      <c r="H19" s="14">
        <v>4</v>
      </c>
      <c r="K19" s="7"/>
    </row>
    <row r="20" spans="2:11" ht="24" customHeight="1">
      <c r="B20" s="12" t="s">
        <v>10</v>
      </c>
      <c r="C20" s="14">
        <v>15</v>
      </c>
      <c r="D20" s="14" t="s">
        <v>50</v>
      </c>
      <c r="E20" s="14" t="s">
        <v>51</v>
      </c>
      <c r="F20" s="14">
        <v>1</v>
      </c>
      <c r="G20" s="14">
        <v>90</v>
      </c>
      <c r="H20" s="14">
        <v>6</v>
      </c>
      <c r="K20" s="7"/>
    </row>
    <row r="21" spans="2:11" ht="24" customHeight="1">
      <c r="B21" s="12" t="s">
        <v>10</v>
      </c>
      <c r="C21" s="14">
        <v>15</v>
      </c>
      <c r="D21" s="14" t="s">
        <v>52</v>
      </c>
      <c r="E21" s="14" t="s">
        <v>53</v>
      </c>
      <c r="F21" s="14">
        <v>1</v>
      </c>
      <c r="G21" s="14">
        <v>120</v>
      </c>
      <c r="H21" s="14">
        <v>8</v>
      </c>
      <c r="K21" s="7"/>
    </row>
    <row r="22" spans="2:11" ht="24" customHeight="1">
      <c r="B22" s="12" t="s">
        <v>10</v>
      </c>
      <c r="C22" s="14">
        <v>15</v>
      </c>
      <c r="D22" s="14" t="s">
        <v>54</v>
      </c>
      <c r="E22" s="14" t="s">
        <v>55</v>
      </c>
      <c r="F22" s="14">
        <v>1</v>
      </c>
      <c r="G22" s="14">
        <v>45</v>
      </c>
      <c r="H22" s="14">
        <v>3</v>
      </c>
      <c r="K22" s="7"/>
    </row>
    <row r="23" spans="2:11" ht="24" customHeight="1">
      <c r="B23" s="12" t="s">
        <v>10</v>
      </c>
      <c r="C23" s="14">
        <v>15</v>
      </c>
      <c r="D23" s="14" t="s">
        <v>54</v>
      </c>
      <c r="E23" s="14" t="s">
        <v>56</v>
      </c>
      <c r="F23" s="14">
        <v>1</v>
      </c>
      <c r="G23" s="14">
        <v>30</v>
      </c>
      <c r="H23" s="14">
        <v>2</v>
      </c>
      <c r="K23" s="7"/>
    </row>
    <row r="24" spans="2:11" ht="24" customHeight="1">
      <c r="B24" s="12" t="s">
        <v>10</v>
      </c>
      <c r="C24" s="14">
        <v>15</v>
      </c>
      <c r="D24" s="14" t="s">
        <v>54</v>
      </c>
      <c r="E24" s="14" t="s">
        <v>57</v>
      </c>
      <c r="F24" s="14">
        <v>1</v>
      </c>
      <c r="G24" s="14">
        <v>60</v>
      </c>
      <c r="H24" s="14">
        <v>4</v>
      </c>
      <c r="K24" s="7"/>
    </row>
    <row r="25" spans="2:11" ht="24" customHeight="1">
      <c r="B25" s="12" t="s">
        <v>10</v>
      </c>
      <c r="C25" s="14">
        <v>15</v>
      </c>
      <c r="D25" s="14" t="s">
        <v>60</v>
      </c>
      <c r="E25" s="14" t="s">
        <v>59</v>
      </c>
      <c r="F25" s="14">
        <v>1</v>
      </c>
      <c r="G25" s="14">
        <v>120</v>
      </c>
      <c r="H25" s="14">
        <v>8</v>
      </c>
      <c r="K25" s="7"/>
    </row>
    <row r="26" spans="2:11" ht="24" customHeight="1">
      <c r="B26" s="12" t="s">
        <v>10</v>
      </c>
      <c r="C26" s="14">
        <v>15</v>
      </c>
      <c r="D26" s="14" t="s">
        <v>60</v>
      </c>
      <c r="E26" s="14" t="s">
        <v>59</v>
      </c>
      <c r="F26" s="14">
        <v>2</v>
      </c>
      <c r="G26" s="14">
        <v>245</v>
      </c>
      <c r="H26" s="14">
        <v>16</v>
      </c>
      <c r="K26" s="7"/>
    </row>
    <row r="27" spans="2:11" ht="24" customHeight="1">
      <c r="B27" s="12" t="s">
        <v>12</v>
      </c>
      <c r="C27" s="14">
        <v>15</v>
      </c>
      <c r="D27" s="14" t="s">
        <v>90</v>
      </c>
      <c r="E27" s="14" t="s">
        <v>91</v>
      </c>
      <c r="F27" s="14">
        <v>1</v>
      </c>
      <c r="G27" s="14">
        <v>150</v>
      </c>
      <c r="H27" s="14">
        <v>10</v>
      </c>
      <c r="K27" s="7"/>
    </row>
    <row r="28" spans="2:11" ht="24" customHeight="1">
      <c r="B28" s="12" t="s">
        <v>12</v>
      </c>
      <c r="C28" s="14">
        <v>15</v>
      </c>
      <c r="D28" s="14" t="s">
        <v>90</v>
      </c>
      <c r="E28" s="14" t="s">
        <v>92</v>
      </c>
      <c r="F28" s="14">
        <v>1</v>
      </c>
      <c r="G28" s="14">
        <v>120</v>
      </c>
      <c r="H28" s="14">
        <v>8</v>
      </c>
      <c r="K28" s="7"/>
    </row>
    <row r="29" spans="2:11" ht="24" customHeight="1">
      <c r="B29" s="12" t="s">
        <v>12</v>
      </c>
      <c r="C29" s="14">
        <v>15</v>
      </c>
      <c r="D29" s="14" t="s">
        <v>93</v>
      </c>
      <c r="E29" s="14" t="s">
        <v>94</v>
      </c>
      <c r="F29" s="14">
        <v>2</v>
      </c>
      <c r="G29" s="14">
        <v>105</v>
      </c>
      <c r="H29" s="14">
        <v>7</v>
      </c>
      <c r="K29" s="7"/>
    </row>
    <row r="30" spans="2:11" ht="24" customHeight="1">
      <c r="B30" s="12" t="s">
        <v>12</v>
      </c>
      <c r="C30" s="14">
        <v>15</v>
      </c>
      <c r="D30" s="14" t="s">
        <v>93</v>
      </c>
      <c r="E30" s="14" t="s">
        <v>95</v>
      </c>
      <c r="F30" s="14">
        <v>2</v>
      </c>
      <c r="G30" s="14">
        <v>155</v>
      </c>
      <c r="H30" s="14">
        <v>7</v>
      </c>
      <c r="K30" s="7"/>
    </row>
    <row r="31" spans="2:11" ht="24" customHeight="1">
      <c r="B31" s="12" t="s">
        <v>12</v>
      </c>
      <c r="C31" s="14">
        <v>15</v>
      </c>
      <c r="D31" s="14" t="s">
        <v>65</v>
      </c>
      <c r="E31" s="14" t="s">
        <v>96</v>
      </c>
      <c r="F31" s="14">
        <v>1</v>
      </c>
      <c r="G31" s="14">
        <v>120</v>
      </c>
      <c r="H31" s="14">
        <v>8</v>
      </c>
    </row>
    <row r="32" spans="2:11" ht="24" customHeight="1">
      <c r="B32" s="12" t="s">
        <v>19</v>
      </c>
      <c r="C32" s="14">
        <v>16</v>
      </c>
      <c r="D32" s="14" t="s">
        <v>97</v>
      </c>
      <c r="E32" s="14" t="s">
        <v>98</v>
      </c>
      <c r="F32" s="14">
        <v>1</v>
      </c>
      <c r="G32" s="14">
        <v>48</v>
      </c>
      <c r="H32" s="14">
        <v>3</v>
      </c>
    </row>
    <row r="33" spans="2:8" ht="24" customHeight="1">
      <c r="B33" s="12" t="s">
        <v>19</v>
      </c>
      <c r="C33" s="14">
        <v>16</v>
      </c>
      <c r="D33" s="14" t="s">
        <v>97</v>
      </c>
      <c r="E33" s="14" t="s">
        <v>99</v>
      </c>
      <c r="F33" s="14">
        <v>1</v>
      </c>
      <c r="G33" s="14">
        <v>48</v>
      </c>
      <c r="H33" s="14">
        <v>3</v>
      </c>
    </row>
  </sheetData>
  <pageMargins left="0.51181102362204722" right="0.51181102362204722" top="0.74803149606299213" bottom="0.55118110236220474"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dimension ref="A1:K27"/>
  <sheetViews>
    <sheetView tabSelected="1" workbookViewId="0">
      <selection activeCell="A5" sqref="A5"/>
    </sheetView>
  </sheetViews>
  <sheetFormatPr baseColWidth="10" defaultColWidth="9.140625" defaultRowHeight="15"/>
  <cols>
    <col min="1" max="1" width="31.140625" customWidth="1"/>
    <col min="2" max="2" width="15.28515625" customWidth="1"/>
  </cols>
  <sheetData>
    <row r="1" spans="1:11" ht="36">
      <c r="A1" s="38" t="s">
        <v>108</v>
      </c>
      <c r="B1" s="22"/>
      <c r="C1" s="23"/>
      <c r="D1" s="24" t="s">
        <v>36</v>
      </c>
      <c r="E1" s="25"/>
      <c r="F1" s="130" t="s">
        <v>101</v>
      </c>
      <c r="G1" s="131"/>
      <c r="H1" s="131"/>
      <c r="I1" s="132"/>
      <c r="J1" s="26" t="s">
        <v>73</v>
      </c>
      <c r="K1" s="27" t="s">
        <v>38</v>
      </c>
    </row>
    <row r="2" spans="1:11" ht="47.25">
      <c r="A2" s="28" t="s">
        <v>67</v>
      </c>
      <c r="B2" s="29" t="s">
        <v>1</v>
      </c>
      <c r="C2" s="30" t="s">
        <v>29</v>
      </c>
      <c r="D2" s="31" t="s">
        <v>41</v>
      </c>
      <c r="E2" s="32" t="s">
        <v>30</v>
      </c>
      <c r="F2" s="33" t="s">
        <v>29</v>
      </c>
      <c r="G2" s="34" t="s">
        <v>41</v>
      </c>
      <c r="H2" s="35" t="s">
        <v>30</v>
      </c>
      <c r="I2" s="133" t="s">
        <v>102</v>
      </c>
      <c r="J2" s="36" t="s">
        <v>37</v>
      </c>
      <c r="K2" s="37" t="s">
        <v>103</v>
      </c>
    </row>
    <row r="3" spans="1:11" ht="15.75">
      <c r="A3" s="46" t="s">
        <v>2</v>
      </c>
      <c r="B3" s="47" t="s">
        <v>0</v>
      </c>
      <c r="C3" s="48">
        <v>3</v>
      </c>
      <c r="D3" s="48">
        <v>3</v>
      </c>
      <c r="E3" s="49">
        <f t="shared" ref="E3:E27" si="0">C3*D3</f>
        <v>9</v>
      </c>
      <c r="F3" s="50">
        <v>3</v>
      </c>
      <c r="G3" s="50">
        <v>3</v>
      </c>
      <c r="H3" s="50">
        <f>F3*G3</f>
        <v>9</v>
      </c>
      <c r="I3" s="134">
        <f>H3</f>
        <v>9</v>
      </c>
      <c r="J3" s="51">
        <v>105.15</v>
      </c>
      <c r="K3" s="51">
        <f>J3/I3</f>
        <v>11.683333333333334</v>
      </c>
    </row>
    <row r="4" spans="1:11" ht="15.75">
      <c r="A4" s="59" t="s">
        <v>3</v>
      </c>
      <c r="B4" s="60" t="s">
        <v>4</v>
      </c>
      <c r="C4" s="61">
        <v>4</v>
      </c>
      <c r="D4" s="61">
        <v>3</v>
      </c>
      <c r="E4" s="62">
        <f t="shared" si="0"/>
        <v>12</v>
      </c>
      <c r="F4" s="63">
        <v>3</v>
      </c>
      <c r="G4" s="63">
        <v>4</v>
      </c>
      <c r="H4" s="63">
        <f t="shared" ref="H4:H20" si="1">F4*G4</f>
        <v>12</v>
      </c>
      <c r="I4" s="135">
        <f>H4</f>
        <v>12</v>
      </c>
      <c r="J4" s="64">
        <v>77.42</v>
      </c>
      <c r="K4" s="64">
        <f>J4/I4</f>
        <v>6.4516666666666671</v>
      </c>
    </row>
    <row r="5" spans="1:11" ht="15.75">
      <c r="A5" s="59" t="s">
        <v>124</v>
      </c>
      <c r="B5" s="60" t="s">
        <v>87</v>
      </c>
      <c r="C5" s="61"/>
      <c r="D5" s="61"/>
      <c r="E5" s="62"/>
      <c r="F5" s="63">
        <v>4</v>
      </c>
      <c r="G5" s="63">
        <v>3</v>
      </c>
      <c r="H5" s="63">
        <f t="shared" si="1"/>
        <v>12</v>
      </c>
      <c r="I5" s="135">
        <v>20</v>
      </c>
      <c r="J5" s="64">
        <v>69.08</v>
      </c>
      <c r="K5" s="64">
        <f>J5/I5</f>
        <v>3.4539999999999997</v>
      </c>
    </row>
    <row r="6" spans="1:11" ht="15.75">
      <c r="A6" s="59" t="s">
        <v>5</v>
      </c>
      <c r="B6" s="60" t="s">
        <v>39</v>
      </c>
      <c r="C6" s="61">
        <v>8</v>
      </c>
      <c r="D6" s="61">
        <v>2</v>
      </c>
      <c r="E6" s="62">
        <f t="shared" si="0"/>
        <v>16</v>
      </c>
      <c r="F6" s="63">
        <v>8</v>
      </c>
      <c r="G6" s="63">
        <v>4</v>
      </c>
      <c r="H6" s="63">
        <f t="shared" si="1"/>
        <v>32</v>
      </c>
      <c r="I6" s="135">
        <v>20</v>
      </c>
      <c r="J6" s="64">
        <f>46.37+50.3</f>
        <v>96.669999999999987</v>
      </c>
      <c r="K6" s="64">
        <f t="shared" ref="K6:K27" si="2">J6/I6</f>
        <v>4.833499999999999</v>
      </c>
    </row>
    <row r="7" spans="1:11" ht="15.75">
      <c r="A7" s="59" t="s">
        <v>109</v>
      </c>
      <c r="B7" s="60" t="s">
        <v>6</v>
      </c>
      <c r="C7" s="61">
        <v>4</v>
      </c>
      <c r="D7" s="61">
        <v>2</v>
      </c>
      <c r="E7" s="62">
        <f t="shared" si="0"/>
        <v>8</v>
      </c>
      <c r="F7" s="63">
        <v>4</v>
      </c>
      <c r="G7" s="63">
        <v>2</v>
      </c>
      <c r="H7" s="63">
        <f t="shared" si="1"/>
        <v>8</v>
      </c>
      <c r="I7" s="135">
        <v>15</v>
      </c>
      <c r="J7" s="64">
        <v>72.66</v>
      </c>
      <c r="K7" s="64">
        <f t="shared" si="2"/>
        <v>4.8439999999999994</v>
      </c>
    </row>
    <row r="8" spans="1:11" ht="15.75">
      <c r="A8" s="59" t="s">
        <v>7</v>
      </c>
      <c r="B8" s="60" t="s">
        <v>8</v>
      </c>
      <c r="C8" s="61">
        <v>10</v>
      </c>
      <c r="D8" s="61">
        <v>2</v>
      </c>
      <c r="E8" s="62">
        <f t="shared" si="0"/>
        <v>20</v>
      </c>
      <c r="F8" s="63">
        <v>10</v>
      </c>
      <c r="G8" s="63">
        <v>2</v>
      </c>
      <c r="H8" s="63">
        <f t="shared" si="1"/>
        <v>20</v>
      </c>
      <c r="I8" s="135">
        <v>20</v>
      </c>
      <c r="J8" s="64">
        <v>58.18</v>
      </c>
      <c r="K8" s="64">
        <f t="shared" si="2"/>
        <v>2.9089999999999998</v>
      </c>
    </row>
    <row r="9" spans="1:11" ht="15.75">
      <c r="A9" s="59" t="s">
        <v>9</v>
      </c>
      <c r="B9" s="60" t="s">
        <v>10</v>
      </c>
      <c r="C9" s="61">
        <v>5</v>
      </c>
      <c r="D9" s="61">
        <v>2</v>
      </c>
      <c r="E9" s="62">
        <f t="shared" si="0"/>
        <v>10</v>
      </c>
      <c r="F9" s="63">
        <v>5</v>
      </c>
      <c r="G9" s="63">
        <v>3</v>
      </c>
      <c r="H9" s="63">
        <f t="shared" si="1"/>
        <v>15</v>
      </c>
      <c r="I9" s="135">
        <v>15</v>
      </c>
      <c r="J9" s="64">
        <v>90.85</v>
      </c>
      <c r="K9" s="64">
        <f t="shared" si="2"/>
        <v>6.0566666666666666</v>
      </c>
    </row>
    <row r="10" spans="1:11" ht="15.75">
      <c r="A10" s="59" t="s">
        <v>110</v>
      </c>
      <c r="B10" s="60" t="s">
        <v>11</v>
      </c>
      <c r="C10" s="61">
        <v>10</v>
      </c>
      <c r="D10" s="61">
        <v>2</v>
      </c>
      <c r="E10" s="62">
        <f t="shared" si="0"/>
        <v>20</v>
      </c>
      <c r="F10" s="63">
        <v>12</v>
      </c>
      <c r="G10" s="63">
        <v>2</v>
      </c>
      <c r="H10" s="63">
        <f t="shared" si="1"/>
        <v>24</v>
      </c>
      <c r="I10" s="135">
        <v>20</v>
      </c>
      <c r="J10" s="64">
        <v>106.41</v>
      </c>
      <c r="K10" s="64">
        <f t="shared" si="2"/>
        <v>5.3205</v>
      </c>
    </row>
    <row r="11" spans="1:11" ht="15.75">
      <c r="A11" s="59" t="s">
        <v>111</v>
      </c>
      <c r="B11" s="60" t="s">
        <v>12</v>
      </c>
      <c r="C11" s="61">
        <v>10</v>
      </c>
      <c r="D11" s="61">
        <v>2</v>
      </c>
      <c r="E11" s="62">
        <f t="shared" si="0"/>
        <v>20</v>
      </c>
      <c r="F11" s="63">
        <v>2</v>
      </c>
      <c r="G11" s="63">
        <v>4</v>
      </c>
      <c r="H11" s="63">
        <f t="shared" si="1"/>
        <v>8</v>
      </c>
      <c r="I11" s="135">
        <v>16</v>
      </c>
      <c r="J11" s="64">
        <v>71.89</v>
      </c>
      <c r="K11" s="64">
        <f t="shared" si="2"/>
        <v>4.493125</v>
      </c>
    </row>
    <row r="12" spans="1:11" ht="15.75">
      <c r="A12" s="59" t="s">
        <v>13</v>
      </c>
      <c r="B12" s="60" t="s">
        <v>14</v>
      </c>
      <c r="C12" s="61">
        <v>12</v>
      </c>
      <c r="D12" s="61">
        <v>2</v>
      </c>
      <c r="E12" s="62">
        <f t="shared" si="0"/>
        <v>24</v>
      </c>
      <c r="F12" s="63">
        <v>12</v>
      </c>
      <c r="G12" s="63">
        <v>2</v>
      </c>
      <c r="H12" s="63">
        <f t="shared" si="1"/>
        <v>24</v>
      </c>
      <c r="I12" s="135">
        <v>20</v>
      </c>
      <c r="J12" s="64">
        <v>153.55000000000001</v>
      </c>
      <c r="K12" s="64">
        <f t="shared" si="2"/>
        <v>7.6775000000000002</v>
      </c>
    </row>
    <row r="13" spans="1:11" ht="15.75">
      <c r="A13" s="59" t="s">
        <v>15</v>
      </c>
      <c r="B13" s="60" t="s">
        <v>16</v>
      </c>
      <c r="C13" s="61">
        <v>20</v>
      </c>
      <c r="D13" s="61">
        <v>1</v>
      </c>
      <c r="E13" s="62">
        <f t="shared" si="0"/>
        <v>20</v>
      </c>
      <c r="F13" s="63">
        <v>20</v>
      </c>
      <c r="G13" s="63">
        <v>1</v>
      </c>
      <c r="H13" s="63">
        <f t="shared" si="1"/>
        <v>20</v>
      </c>
      <c r="I13" s="135">
        <v>20</v>
      </c>
      <c r="J13" s="64">
        <v>125.84</v>
      </c>
      <c r="K13" s="64">
        <f t="shared" si="2"/>
        <v>6.2919999999999998</v>
      </c>
    </row>
    <row r="14" spans="1:11" ht="15.75">
      <c r="A14" s="59" t="s">
        <v>112</v>
      </c>
      <c r="B14" s="60" t="s">
        <v>17</v>
      </c>
      <c r="C14" s="61">
        <v>8</v>
      </c>
      <c r="D14" s="61">
        <v>2</v>
      </c>
      <c r="E14" s="62">
        <f t="shared" si="0"/>
        <v>16</v>
      </c>
      <c r="F14" s="63">
        <v>8</v>
      </c>
      <c r="G14" s="63">
        <v>2</v>
      </c>
      <c r="H14" s="63">
        <f t="shared" si="1"/>
        <v>16</v>
      </c>
      <c r="I14" s="135">
        <v>16</v>
      </c>
      <c r="J14" s="64">
        <v>51.94</v>
      </c>
      <c r="K14" s="64">
        <f t="shared" si="2"/>
        <v>3.2462499999999999</v>
      </c>
    </row>
    <row r="15" spans="1:11" ht="15.75">
      <c r="A15" s="59" t="s">
        <v>69</v>
      </c>
      <c r="B15" s="60" t="s">
        <v>18</v>
      </c>
      <c r="C15" s="61">
        <v>8</v>
      </c>
      <c r="D15" s="61">
        <v>4</v>
      </c>
      <c r="E15" s="62">
        <f t="shared" si="0"/>
        <v>32</v>
      </c>
      <c r="F15" s="63">
        <v>8</v>
      </c>
      <c r="G15" s="63">
        <v>4</v>
      </c>
      <c r="H15" s="63">
        <f t="shared" si="1"/>
        <v>32</v>
      </c>
      <c r="I15" s="135">
        <v>20</v>
      </c>
      <c r="J15" s="64">
        <v>52.62</v>
      </c>
      <c r="K15" s="64">
        <f t="shared" si="2"/>
        <v>2.6309999999999998</v>
      </c>
    </row>
    <row r="16" spans="1:11" ht="15.75">
      <c r="A16" s="59" t="s">
        <v>116</v>
      </c>
      <c r="B16" s="60" t="s">
        <v>19</v>
      </c>
      <c r="C16" s="61">
        <v>12</v>
      </c>
      <c r="D16" s="61">
        <v>2</v>
      </c>
      <c r="E16" s="62">
        <f t="shared" si="0"/>
        <v>24</v>
      </c>
      <c r="F16" s="63">
        <v>10</v>
      </c>
      <c r="G16" s="63">
        <v>2</v>
      </c>
      <c r="H16" s="63">
        <v>20</v>
      </c>
      <c r="I16" s="135">
        <v>20</v>
      </c>
      <c r="J16" s="64">
        <v>52.44</v>
      </c>
      <c r="K16" s="64">
        <f t="shared" si="2"/>
        <v>2.6219999999999999</v>
      </c>
    </row>
    <row r="17" spans="1:11" ht="15.75">
      <c r="A17" s="73" t="s">
        <v>113</v>
      </c>
      <c r="B17" s="74" t="s">
        <v>19</v>
      </c>
      <c r="C17" s="75">
        <v>12</v>
      </c>
      <c r="D17" s="75">
        <v>2</v>
      </c>
      <c r="E17" s="76">
        <f t="shared" si="0"/>
        <v>24</v>
      </c>
      <c r="F17" s="75">
        <v>8</v>
      </c>
      <c r="G17" s="75">
        <v>2</v>
      </c>
      <c r="H17" s="75">
        <v>16</v>
      </c>
      <c r="I17" s="135">
        <v>16</v>
      </c>
      <c r="J17" s="77">
        <v>52.44</v>
      </c>
      <c r="K17" s="77">
        <f t="shared" si="2"/>
        <v>3.2774999999999999</v>
      </c>
    </row>
    <row r="18" spans="1:11" ht="15.75">
      <c r="A18" s="59" t="s">
        <v>114</v>
      </c>
      <c r="B18" s="60" t="s">
        <v>20</v>
      </c>
      <c r="C18" s="61">
        <v>12</v>
      </c>
      <c r="D18" s="61">
        <v>2</v>
      </c>
      <c r="E18" s="62">
        <f t="shared" si="0"/>
        <v>24</v>
      </c>
      <c r="F18" s="63">
        <v>12</v>
      </c>
      <c r="G18" s="63">
        <v>2</v>
      </c>
      <c r="H18" s="63">
        <f t="shared" si="1"/>
        <v>24</v>
      </c>
      <c r="I18" s="135">
        <v>20</v>
      </c>
      <c r="J18" s="64">
        <v>48.79</v>
      </c>
      <c r="K18" s="64">
        <f t="shared" si="2"/>
        <v>2.4394999999999998</v>
      </c>
    </row>
    <row r="19" spans="1:11" ht="15.75">
      <c r="A19" s="59" t="s">
        <v>115</v>
      </c>
      <c r="B19" s="60" t="s">
        <v>21</v>
      </c>
      <c r="C19" s="61">
        <v>7</v>
      </c>
      <c r="D19" s="61">
        <v>2</v>
      </c>
      <c r="E19" s="62">
        <f t="shared" si="0"/>
        <v>14</v>
      </c>
      <c r="F19" s="63">
        <v>7</v>
      </c>
      <c r="G19" s="63">
        <v>3</v>
      </c>
      <c r="H19" s="63">
        <f t="shared" si="1"/>
        <v>21</v>
      </c>
      <c r="I19" s="135">
        <v>20</v>
      </c>
      <c r="J19" s="64">
        <v>64.44</v>
      </c>
      <c r="K19" s="64">
        <f t="shared" si="2"/>
        <v>3.222</v>
      </c>
    </row>
    <row r="20" spans="1:11" ht="15.75">
      <c r="A20" s="59" t="s">
        <v>68</v>
      </c>
      <c r="B20" s="60" t="s">
        <v>22</v>
      </c>
      <c r="C20" s="61">
        <v>10</v>
      </c>
      <c r="D20" s="61">
        <v>2</v>
      </c>
      <c r="E20" s="62">
        <f t="shared" si="0"/>
        <v>20</v>
      </c>
      <c r="F20" s="63">
        <v>10</v>
      </c>
      <c r="G20" s="63">
        <v>2</v>
      </c>
      <c r="H20" s="63">
        <f t="shared" si="1"/>
        <v>20</v>
      </c>
      <c r="I20" s="135">
        <v>20</v>
      </c>
      <c r="J20" s="64">
        <v>88.64</v>
      </c>
      <c r="K20" s="64">
        <f t="shared" si="2"/>
        <v>4.4320000000000004</v>
      </c>
    </row>
    <row r="21" spans="1:11" ht="15.75">
      <c r="A21" s="59" t="s">
        <v>117</v>
      </c>
      <c r="B21" s="60" t="s">
        <v>23</v>
      </c>
      <c r="C21" s="61">
        <v>19</v>
      </c>
      <c r="D21" s="61">
        <v>1</v>
      </c>
      <c r="E21" s="62">
        <f t="shared" si="0"/>
        <v>19</v>
      </c>
      <c r="F21" s="63">
        <v>20</v>
      </c>
      <c r="G21" s="78">
        <f>H21/F21</f>
        <v>1.2</v>
      </c>
      <c r="H21" s="63">
        <v>24</v>
      </c>
      <c r="I21" s="135">
        <v>20</v>
      </c>
      <c r="J21" s="64">
        <v>54.97</v>
      </c>
      <c r="K21" s="64">
        <f t="shared" si="2"/>
        <v>2.7484999999999999</v>
      </c>
    </row>
    <row r="22" spans="1:11" ht="15.75">
      <c r="A22" s="59" t="s">
        <v>118</v>
      </c>
      <c r="B22" s="60" t="s">
        <v>24</v>
      </c>
      <c r="C22" s="61">
        <v>15</v>
      </c>
      <c r="D22" s="61">
        <v>1</v>
      </c>
      <c r="E22" s="62">
        <f t="shared" si="0"/>
        <v>15</v>
      </c>
      <c r="F22" s="63">
        <v>15</v>
      </c>
      <c r="G22" s="78">
        <f t="shared" ref="G22:G27" si="3">H22/F22</f>
        <v>1.6</v>
      </c>
      <c r="H22" s="63">
        <v>24</v>
      </c>
      <c r="I22" s="135">
        <v>20</v>
      </c>
      <c r="J22" s="64">
        <v>44.91</v>
      </c>
      <c r="K22" s="64">
        <f t="shared" si="2"/>
        <v>2.2454999999999998</v>
      </c>
    </row>
    <row r="23" spans="1:11" ht="15.75">
      <c r="A23" s="59" t="s">
        <v>119</v>
      </c>
      <c r="B23" s="60" t="s">
        <v>25</v>
      </c>
      <c r="C23" s="61">
        <v>15</v>
      </c>
      <c r="D23" s="61">
        <v>1</v>
      </c>
      <c r="E23" s="62">
        <f t="shared" si="0"/>
        <v>15</v>
      </c>
      <c r="F23" s="63">
        <v>15</v>
      </c>
      <c r="G23" s="78">
        <f t="shared" si="3"/>
        <v>1.6</v>
      </c>
      <c r="H23" s="63">
        <v>24</v>
      </c>
      <c r="I23" s="135">
        <v>20</v>
      </c>
      <c r="J23" s="64">
        <v>42.39</v>
      </c>
      <c r="K23" s="64">
        <f t="shared" si="2"/>
        <v>2.1194999999999999</v>
      </c>
    </row>
    <row r="24" spans="1:11" ht="15.75">
      <c r="A24" s="59" t="s">
        <v>120</v>
      </c>
      <c r="B24" s="60" t="s">
        <v>26</v>
      </c>
      <c r="C24" s="61">
        <v>15</v>
      </c>
      <c r="D24" s="61">
        <v>1</v>
      </c>
      <c r="E24" s="62">
        <f t="shared" si="0"/>
        <v>15</v>
      </c>
      <c r="F24" s="63">
        <v>20</v>
      </c>
      <c r="G24" s="78">
        <f t="shared" si="3"/>
        <v>1.4</v>
      </c>
      <c r="H24" s="63">
        <v>28</v>
      </c>
      <c r="I24" s="135">
        <v>20</v>
      </c>
      <c r="J24" s="64">
        <v>68.23</v>
      </c>
      <c r="K24" s="64">
        <f t="shared" si="2"/>
        <v>3.4115000000000002</v>
      </c>
    </row>
    <row r="25" spans="1:11" ht="15.75">
      <c r="A25" s="59" t="s">
        <v>121</v>
      </c>
      <c r="B25" s="60" t="s">
        <v>27</v>
      </c>
      <c r="C25" s="61">
        <v>19</v>
      </c>
      <c r="D25" s="61">
        <v>1</v>
      </c>
      <c r="E25" s="62">
        <f t="shared" si="0"/>
        <v>19</v>
      </c>
      <c r="F25" s="63">
        <v>20</v>
      </c>
      <c r="G25" s="78">
        <f t="shared" si="3"/>
        <v>1.5</v>
      </c>
      <c r="H25" s="63">
        <v>30</v>
      </c>
      <c r="I25" s="135">
        <v>20</v>
      </c>
      <c r="J25" s="64">
        <v>62.46</v>
      </c>
      <c r="K25" s="64">
        <f t="shared" si="2"/>
        <v>3.1230000000000002</v>
      </c>
    </row>
    <row r="26" spans="1:11" ht="15.75">
      <c r="A26" s="59" t="s">
        <v>122</v>
      </c>
      <c r="B26" s="60" t="s">
        <v>28</v>
      </c>
      <c r="C26" s="61">
        <v>14</v>
      </c>
      <c r="D26" s="61">
        <v>1</v>
      </c>
      <c r="E26" s="62">
        <f t="shared" si="0"/>
        <v>14</v>
      </c>
      <c r="F26" s="63">
        <v>14</v>
      </c>
      <c r="G26" s="78">
        <f t="shared" si="3"/>
        <v>1.4285714285714286</v>
      </c>
      <c r="H26" s="63">
        <v>20</v>
      </c>
      <c r="I26" s="135">
        <v>20</v>
      </c>
      <c r="J26" s="64">
        <v>44.3</v>
      </c>
      <c r="K26" s="64">
        <f t="shared" si="2"/>
        <v>2.2149999999999999</v>
      </c>
    </row>
    <row r="27" spans="1:11" ht="15.75">
      <c r="A27" s="59" t="s">
        <v>123</v>
      </c>
      <c r="B27" s="60" t="s">
        <v>74</v>
      </c>
      <c r="C27" s="61">
        <v>14</v>
      </c>
      <c r="D27" s="61">
        <v>1</v>
      </c>
      <c r="E27" s="62">
        <f t="shared" si="0"/>
        <v>14</v>
      </c>
      <c r="F27" s="63">
        <v>15</v>
      </c>
      <c r="G27" s="78">
        <f t="shared" si="3"/>
        <v>1</v>
      </c>
      <c r="H27" s="63">
        <v>15</v>
      </c>
      <c r="I27" s="135">
        <v>15</v>
      </c>
      <c r="J27" s="64">
        <v>59.48</v>
      </c>
      <c r="K27" s="64">
        <f t="shared" si="2"/>
        <v>3.9653333333333332</v>
      </c>
    </row>
  </sheetData>
  <mergeCells count="1">
    <mergeCell ref="F1:I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Laboratoris</vt:lpstr>
      <vt:lpstr>Assig_grups_inf20</vt:lpstr>
      <vt:lpstr>Laboratoris_dades_act</vt:lpstr>
      <vt:lpstr>Assig_grups_inf20!Área_de_impresión</vt:lpstr>
      <vt:lpstr>Laboratoris!Área_de_impresión</vt:lpstr>
      <vt:lpstr>Laboratoris_dades_act!Área_de_impresión</vt:lpstr>
    </vt:vector>
  </TitlesOfParts>
  <Company>UPC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UPC</dc:creator>
  <cp:lastModifiedBy>usuario</cp:lastModifiedBy>
  <cp:lastPrinted>2017-07-25T09:59:36Z</cp:lastPrinted>
  <dcterms:created xsi:type="dcterms:W3CDTF">2015-01-26T13:05:14Z</dcterms:created>
  <dcterms:modified xsi:type="dcterms:W3CDTF">2017-12-10T16:21:11Z</dcterms:modified>
</cp:coreProperties>
</file>