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0" windowWidth="15075" windowHeight="8010"/>
  </bookViews>
  <sheets>
    <sheet name="Grups 2018_19" sheetId="1" r:id="rId1"/>
    <sheet name="Grups_2017_18" sheetId="5" r:id="rId2"/>
    <sheet name="Grups_2016_17" sheetId="3" r:id="rId3"/>
    <sheet name="Variacions_grups_2017_18_2" sheetId="4" r:id="rId4"/>
  </sheets>
  <definedNames>
    <definedName name="_xlnm.Print_Area" localSheetId="0">'Grups 2018_19'!$A$1:$AN$251</definedName>
    <definedName name="_xlnm.Print_Area" localSheetId="3">Variacions_grups_2017_18_2!$A$1:$N$33</definedName>
  </definedNames>
  <calcPr calcId="125725"/>
</workbook>
</file>

<file path=xl/calcChain.xml><?xml version="1.0" encoding="utf-8"?>
<calcChain xmlns="http://schemas.openxmlformats.org/spreadsheetml/2006/main">
  <c r="P143" i="5"/>
  <c r="Q27"/>
  <c r="P27"/>
  <c r="AI145"/>
  <c r="AH145"/>
  <c r="AF145"/>
  <c r="AD145"/>
  <c r="AB145"/>
  <c r="Z145"/>
  <c r="X145"/>
  <c r="M145"/>
  <c r="I145"/>
  <c r="H145"/>
  <c r="AK143"/>
  <c r="AK142"/>
  <c r="AK145" s="1"/>
  <c r="AK141"/>
  <c r="AK140"/>
  <c r="W137"/>
  <c r="V137"/>
  <c r="V135"/>
  <c r="V134"/>
  <c r="V132"/>
  <c r="V131"/>
  <c r="W108"/>
  <c r="V108"/>
  <c r="W107"/>
  <c r="V107"/>
  <c r="W106"/>
  <c r="V106"/>
  <c r="W105"/>
  <c r="V105"/>
  <c r="W63"/>
  <c r="V63"/>
  <c r="W45"/>
  <c r="V45"/>
  <c r="W44"/>
  <c r="V44"/>
  <c r="W43"/>
  <c r="V43"/>
  <c r="P41"/>
  <c r="W37"/>
  <c r="V37"/>
  <c r="W36"/>
  <c r="V36"/>
  <c r="Q36"/>
  <c r="P36"/>
  <c r="W35"/>
  <c r="V35"/>
  <c r="V34"/>
  <c r="W33"/>
  <c r="V33"/>
  <c r="W29"/>
  <c r="V29"/>
  <c r="W28"/>
  <c r="V28"/>
  <c r="W27"/>
  <c r="V27"/>
  <c r="W26"/>
  <c r="V26"/>
  <c r="W25"/>
  <c r="V25"/>
  <c r="W21"/>
  <c r="V21"/>
  <c r="W20"/>
  <c r="V20"/>
  <c r="W19"/>
  <c r="V19"/>
  <c r="W18"/>
  <c r="W17"/>
  <c r="V17"/>
  <c r="W15"/>
  <c r="V15"/>
  <c r="W14"/>
  <c r="V14"/>
  <c r="W13"/>
  <c r="V13"/>
  <c r="W12"/>
  <c r="V12"/>
  <c r="W11"/>
  <c r="V11"/>
  <c r="W9"/>
  <c r="V9"/>
  <c r="W8"/>
  <c r="V8"/>
  <c r="W7"/>
  <c r="V7"/>
  <c r="W6"/>
  <c r="V6"/>
  <c r="W5"/>
  <c r="V5"/>
  <c r="AN140" i="1" l="1"/>
  <c r="AN139"/>
  <c r="P140" l="1"/>
  <c r="P27"/>
  <c r="I19" i="4" l="1"/>
  <c r="I14"/>
  <c r="K20"/>
  <c r="K14"/>
  <c r="K19"/>
  <c r="I20"/>
  <c r="K7"/>
  <c r="I7"/>
  <c r="K12"/>
  <c r="I12"/>
  <c r="K28"/>
  <c r="I28"/>
  <c r="I5"/>
  <c r="I17"/>
  <c r="I23"/>
  <c r="I24"/>
  <c r="I6"/>
  <c r="I15"/>
  <c r="I3"/>
  <c r="I22"/>
  <c r="I21"/>
  <c r="I16"/>
  <c r="I25"/>
  <c r="K16"/>
  <c r="K21"/>
  <c r="K22"/>
  <c r="K3"/>
  <c r="K15"/>
  <c r="K6"/>
  <c r="H2"/>
  <c r="I26"/>
  <c r="I27"/>
  <c r="I11"/>
  <c r="I9"/>
  <c r="I10"/>
  <c r="I13"/>
  <c r="I8"/>
  <c r="I18"/>
  <c r="I4"/>
  <c r="G2"/>
  <c r="K2" s="1"/>
  <c r="K18"/>
  <c r="K8"/>
  <c r="K13"/>
  <c r="K10"/>
  <c r="K9"/>
  <c r="K11"/>
  <c r="K27"/>
  <c r="K26"/>
  <c r="K25"/>
  <c r="K24"/>
  <c r="K23"/>
  <c r="K17"/>
  <c r="K5"/>
  <c r="K4"/>
  <c r="AC145" i="1"/>
  <c r="AE145"/>
  <c r="AG145"/>
  <c r="AI145"/>
  <c r="AK145"/>
  <c r="AL145"/>
  <c r="AM145"/>
  <c r="AN142"/>
  <c r="AA145"/>
  <c r="AC144"/>
  <c r="AE144"/>
  <c r="AG144"/>
  <c r="AI144"/>
  <c r="AK144"/>
  <c r="AL144"/>
  <c r="AM144"/>
  <c r="AA144"/>
  <c r="AN141"/>
  <c r="Q27"/>
  <c r="T34"/>
  <c r="T33"/>
  <c r="AN145" l="1"/>
  <c r="I2" i="4"/>
  <c r="T101" i="1"/>
  <c r="T102"/>
  <c r="T104"/>
  <c r="T105"/>
  <c r="T106"/>
  <c r="T107"/>
  <c r="T108"/>
  <c r="T109"/>
  <c r="T110"/>
  <c r="T113"/>
  <c r="T114"/>
  <c r="T115"/>
  <c r="T116"/>
  <c r="T117"/>
  <c r="T118"/>
  <c r="T119"/>
  <c r="T120"/>
  <c r="T121"/>
  <c r="T122"/>
  <c r="T98"/>
  <c r="T67"/>
  <c r="T68"/>
  <c r="T69"/>
  <c r="T70"/>
  <c r="T71"/>
  <c r="T72"/>
  <c r="T73"/>
  <c r="T74"/>
  <c r="T75"/>
  <c r="T64"/>
  <c r="T63"/>
  <c r="T59"/>
  <c r="T40"/>
  <c r="T39"/>
  <c r="T41"/>
  <c r="T38"/>
  <c r="T35"/>
  <c r="T36"/>
  <c r="T37"/>
  <c r="T23"/>
  <c r="T22"/>
  <c r="T21"/>
  <c r="T20"/>
  <c r="T19"/>
  <c r="T18"/>
  <c r="T17"/>
  <c r="T9"/>
  <c r="T8"/>
  <c r="T6"/>
  <c r="T7"/>
  <c r="P41"/>
  <c r="Q36"/>
  <c r="P36"/>
  <c r="W143" i="3" l="1"/>
  <c r="V143"/>
  <c r="T143"/>
  <c r="R143"/>
  <c r="P143"/>
  <c r="N143"/>
  <c r="L143"/>
  <c r="G142"/>
  <c r="G141"/>
  <c r="G140"/>
  <c r="K137"/>
  <c r="J137"/>
  <c r="K136"/>
  <c r="J136"/>
  <c r="J135"/>
  <c r="J134"/>
  <c r="J132"/>
  <c r="J131"/>
  <c r="K108"/>
  <c r="J108"/>
  <c r="K107"/>
  <c r="J107"/>
  <c r="K106"/>
  <c r="J106"/>
  <c r="K105"/>
  <c r="J105"/>
  <c r="K63"/>
  <c r="J63"/>
  <c r="K45"/>
  <c r="J45"/>
  <c r="K44"/>
  <c r="J44"/>
  <c r="K43"/>
  <c r="J43"/>
  <c r="K37"/>
  <c r="J37"/>
  <c r="K36"/>
  <c r="J36"/>
  <c r="K35"/>
  <c r="J35"/>
  <c r="K34"/>
  <c r="J34"/>
  <c r="K33"/>
  <c r="J33"/>
  <c r="K29"/>
  <c r="J29"/>
  <c r="K28"/>
  <c r="J28"/>
  <c r="K27"/>
  <c r="J27"/>
  <c r="K26"/>
  <c r="J26"/>
  <c r="K25"/>
  <c r="J25"/>
  <c r="K21"/>
  <c r="J21"/>
  <c r="K20"/>
  <c r="J20"/>
  <c r="K19"/>
  <c r="J19"/>
  <c r="K18"/>
  <c r="J18"/>
  <c r="K17"/>
  <c r="J17"/>
  <c r="K15"/>
  <c r="J15"/>
  <c r="K14"/>
  <c r="J14"/>
  <c r="K13"/>
  <c r="J13"/>
  <c r="K12"/>
  <c r="J12"/>
  <c r="K11"/>
  <c r="J11"/>
  <c r="K9"/>
  <c r="J9"/>
  <c r="K8"/>
  <c r="J8"/>
  <c r="K7"/>
  <c r="J7"/>
  <c r="K6"/>
  <c r="J6"/>
  <c r="K5"/>
  <c r="J5"/>
  <c r="G143" l="1"/>
  <c r="AN138" i="1"/>
  <c r="AN137"/>
  <c r="H144"/>
  <c r="M144" l="1"/>
  <c r="I144"/>
  <c r="AN144" l="1"/>
  <c r="Z12"/>
  <c r="Z11"/>
  <c r="Z7"/>
  <c r="Z8"/>
  <c r="Z9"/>
  <c r="Z5"/>
  <c r="Y11"/>
  <c r="Y12"/>
  <c r="Z6"/>
  <c r="Y103" l="1"/>
  <c r="Z36" l="1"/>
  <c r="Z134"/>
  <c r="Y134"/>
  <c r="Y132"/>
  <c r="Y131"/>
  <c r="Y63" l="1"/>
  <c r="Z28" l="1"/>
  <c r="Z15"/>
  <c r="Z13"/>
  <c r="Y129" l="1"/>
  <c r="Y128"/>
  <c r="Y37"/>
  <c r="Z101" l="1"/>
  <c r="Y101"/>
  <c r="Y102"/>
  <c r="Z102"/>
  <c r="Z103"/>
  <c r="Y100"/>
  <c r="Z63"/>
  <c r="Y7"/>
  <c r="Y6"/>
  <c r="Y8"/>
  <c r="Z35"/>
  <c r="Y35"/>
  <c r="Y34"/>
  <c r="Y45"/>
  <c r="Z45"/>
  <c r="Y44"/>
  <c r="Z44"/>
  <c r="Y36"/>
  <c r="Z27"/>
  <c r="Z29"/>
  <c r="Y29"/>
  <c r="Y28"/>
  <c r="Y27"/>
  <c r="Z26"/>
  <c r="Y26"/>
  <c r="Z25"/>
  <c r="Y25"/>
  <c r="Y19"/>
  <c r="Z19"/>
  <c r="Z21"/>
  <c r="Y21"/>
  <c r="Z20"/>
  <c r="Y20"/>
  <c r="Z18"/>
  <c r="Z17"/>
  <c r="Y17"/>
  <c r="Y9"/>
  <c r="Y13"/>
  <c r="Y15"/>
  <c r="Y5"/>
  <c r="Z14"/>
  <c r="Y14"/>
  <c r="Z43"/>
  <c r="Y43"/>
</calcChain>
</file>

<file path=xl/sharedStrings.xml><?xml version="1.0" encoding="utf-8"?>
<sst xmlns="http://schemas.openxmlformats.org/spreadsheetml/2006/main" count="2114" uniqueCount="408">
  <si>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</si>
  <si>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</si>
  <si>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</si>
  <si>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</si>
  <si>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</si>
  <si>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</si>
  <si>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</si>
  <si>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</si>
  <si>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</si>
  <si>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</si>
  <si>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</si>
  <si>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</si>
  <si>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</si>
  <si>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</si>
  <si>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</si>
  <si>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</si>
  <si>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</si>
  <si>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</si>
  <si>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</si>
  <si>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</si>
  <si>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</si>
  <si>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</si>
  <si>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</si>
  <si>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</si>
  <si>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</si>
  <si>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</si>
  <si>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</si>
  <si>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</si>
  <si>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</si>
  <si>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</si>
  <si>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</si>
  <si>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</si>
  <si>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</si>
  <si>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</si>
  <si>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</si>
  <si>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</si>
  <si>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</si>
  <si>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</si>
  <si>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</si>
  <si>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</si>
  <si>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</si>
  <si>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</si>
  <si>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</si>
  <si>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</si>
  <si>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</si>
  <si>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</si>
  <si>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</si>
  <si>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</si>
  <si>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</si>
  <si>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</si>
  <si>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</si>
  <si>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</si>
  <si>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</si>
  <si>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</si>
  <si>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</si>
  <si>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</si>
  <si>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</si>
  <si>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</si>
  <si>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</si>
  <si>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</si>
  <si>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</si>
  <si>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</si>
  <si>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</si>
  <si>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</si>
  <si>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</si>
  <si>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</si>
  <si>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</si>
  <si>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</si>
  <si>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</si>
  <si>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</si>
  <si>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</si>
  <si>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</si>
  <si>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</si>
  <si>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</si>
  <si>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</si>
  <si>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</si>
  <si>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</si>
  <si>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</si>
  <si>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</si>
  <si>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</si>
  <si>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</si>
  <si>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</si>
  <si>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</si>
  <si>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</si>
  <si>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</si>
  <si>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</si>
  <si>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</si>
  <si>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</si>
  <si>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</si>
  <si>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</si>
  <si>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</si>
  <si>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</si>
  <si>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</si>
  <si>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</si>
  <si>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</si>
  <si>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</si>
  <si>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</si>
  <si>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</si>
  <si>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</si>
  <si>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</si>
  <si>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</si>
  <si>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</si>
  <si>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</si>
  <si>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</si>
  <si>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</si>
  <si>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</si>
  <si>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</si>
  <si>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</si>
  <si>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</si>
  <si>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</si>
  <si>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</si>
  <si>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</si>
  <si>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</si>
  <si>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</si>
  <si>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</si>
  <si>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</si>
  <si>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</si>
  <si>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</si>
  <si>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</si>
  <si>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</si>
  <si>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</si>
  <si>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</si>
  <si>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</si>
  <si>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</si>
  <si>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</si>
  <si>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</si>
  <si>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</si>
  <si>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</si>
  <si>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</si>
  <si>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</si>
  <si>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</si>
  <si>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</si>
  <si>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</si>
  <si>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</si>
  <si>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</si>
  <si>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</si>
  <si>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</si>
  <si>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</si>
  <si>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</si>
  <si>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</si>
  <si>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</si>
  <si>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</si>
  <si>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</si>
  <si>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</si>
  <si>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</si>
  <si>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</si>
  <si>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</si>
  <si>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</si>
  <si>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</si>
  <si>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</si>
  <si>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</si>
  <si>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</si>
  <si>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</si>
  <si>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</si>
  <si>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</si>
  <si>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</si>
  <si>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</si>
  <si>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</si>
  <si>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</si>
  <si>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</si>
  <si>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</si>
  <si>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</si>
  <si>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</si>
  <si>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</si>
  <si>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</si>
  <si>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</si>
  <si>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</si>
  <si>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</si>
  <si>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</si>
  <si>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</si>
  <si>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</si>
  <si>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</si>
  <si>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</si>
  <si>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</si>
  <si>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</si>
  <si>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</si>
  <si>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</si>
  <si>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</si>
  <si>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</si>
  <si>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</si>
  <si>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</si>
  <si>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</si>
  <si>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</si>
  <si>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</si>
  <si>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</si>
  <si>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</si>
  <si>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</si>
  <si>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</si>
  <si>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</si>
  <si>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</si>
  <si>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</si>
  <si>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</si>
  <si>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</si>
  <si>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</si>
  <si>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</si>
  <si>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</si>
  <si>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</si>
  <si>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</si>
  <si>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</si>
  <si>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</si>
  <si>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</si>
  <si>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</si>
  <si>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</si>
  <si>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</si>
  <si>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</si>
  <si>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</si>
  <si>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</si>
  <si>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</si>
  <si>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</si>
  <si>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</si>
  <si>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</si>
  <si>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</si>
  <si>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</si>
  <si>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</si>
  <si>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</si>
  <si>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</si>
  <si>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</si>
  <si>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</si>
  <si>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</si>
  <si>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</si>
  <si>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</si>
  <si>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</si>
  <si>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</si>
  <si>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</si>
  <si>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</si>
  <si>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</si>
  <si>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</si>
  <si>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</si>
  <si>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</si>
  <si>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</si>
  <si>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</si>
  <si>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</si>
  <si>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</si>
  <si>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</si>
  <si>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</si>
  <si>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</si>
  <si>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</si>
  <si>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</si>
  <si>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</si>
  <si>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</si>
  <si>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</si>
  <si>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</si>
  <si>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</si>
  <si>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</si>
  <si>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</si>
  <si>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</si>
  <si>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</si>
  <si>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</si>
  <si>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</si>
  <si>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</si>
  <si>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</si>
  <si>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</si>
  <si>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</si>
  <si>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</si>
  <si>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</si>
  <si>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</si>
  <si>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</si>
  <si>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</si>
  <si>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</si>
  <si>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</si>
  <si>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</si>
  <si>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</si>
  <si>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</si>
  <si>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</si>
  <si>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</si>
  <si>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</si>
  <si>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</si>
  <si>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</si>
  <si>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</si>
  <si>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</si>
  <si>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</si>
  <si>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</si>
  <si>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</si>
  <si>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</si>
  <si>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</si>
  <si>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</si>
  <si>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</si>
  <si>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</si>
  <si>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</si>
  <si>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</si>
  <si>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Distribució grups per titulacions 2018/19</t>
  </si>
  <si>
    <t>Previsió 2018/19 i Grups 2017/18 (en vermell els canvis)</t>
  </si>
  <si>
    <t xml:space="preserve">matricula 17/18-1: </t>
  </si>
  <si>
    <t>previsio 17/18</t>
  </si>
  <si>
    <t>matricula 17/18</t>
  </si>
  <si>
    <t>17/18</t>
  </si>
  <si>
    <t>20(15?)</t>
  </si>
  <si>
    <t>CS</t>
  </si>
  <si>
    <t>I4</t>
  </si>
  <si>
    <t>Dept</t>
  </si>
  <si>
    <t>Prof</t>
  </si>
  <si>
    <t>Cap secc</t>
  </si>
  <si>
    <t>JM Merenciano</t>
  </si>
  <si>
    <t>EE</t>
  </si>
  <si>
    <t>Curs</t>
  </si>
  <si>
    <t>D4</t>
  </si>
  <si>
    <t>E4</t>
  </si>
  <si>
    <t>Eusebi Martinez</t>
  </si>
  <si>
    <t>mida lab</t>
  </si>
  <si>
    <t>CMEM</t>
  </si>
  <si>
    <t>DN2</t>
  </si>
  <si>
    <t>M. Teresa Baile</t>
  </si>
  <si>
    <t>Baldui Blaque</t>
  </si>
  <si>
    <t>Josep A. Picas</t>
  </si>
  <si>
    <t>EM</t>
  </si>
  <si>
    <t>M6</t>
  </si>
  <si>
    <t>Joan Solé</t>
  </si>
  <si>
    <t>EGE</t>
  </si>
  <si>
    <t>Dolors Lopez M</t>
  </si>
  <si>
    <t>Juan José Aliau</t>
  </si>
  <si>
    <t>EEL</t>
  </si>
  <si>
    <t>K4</t>
  </si>
  <si>
    <t>Antonio López</t>
  </si>
  <si>
    <t>Jordi Prat</t>
  </si>
  <si>
    <t>Ignasi Perat</t>
  </si>
  <si>
    <t>K6</t>
  </si>
  <si>
    <t>20 (15?)</t>
  </si>
  <si>
    <t>J. Luis Garcia de V.</t>
  </si>
  <si>
    <t>RMEE</t>
  </si>
  <si>
    <t>Elsa Pérez</t>
  </si>
  <si>
    <t>Marta Musté</t>
  </si>
  <si>
    <t>MF</t>
  </si>
  <si>
    <t>Montse Carbonell</t>
  </si>
  <si>
    <t>N2</t>
  </si>
  <si>
    <t>MAT</t>
  </si>
  <si>
    <t>Carles Batlle</t>
  </si>
  <si>
    <t>Fina Antonijoan</t>
  </si>
  <si>
    <t>Jordi Ortiz</t>
  </si>
  <si>
    <t>FIS</t>
  </si>
  <si>
    <t>N1</t>
  </si>
  <si>
    <t>Arcadi Pejoan</t>
  </si>
  <si>
    <t>Joan Soler</t>
  </si>
  <si>
    <t>Manel Moreno</t>
  </si>
  <si>
    <t>I1</t>
  </si>
  <si>
    <t>Angels Hernandez</t>
  </si>
  <si>
    <t>D6</t>
  </si>
  <si>
    <t>Manel Lopez M.</t>
  </si>
  <si>
    <t>I7</t>
  </si>
  <si>
    <t>Bernardino Casas</t>
  </si>
  <si>
    <t>I2</t>
  </si>
  <si>
    <t>Imma Massana</t>
  </si>
  <si>
    <t>D2</t>
  </si>
  <si>
    <t>Jordi Guardia</t>
  </si>
  <si>
    <t>M4</t>
  </si>
  <si>
    <t>Maurici Sivatte</t>
  </si>
  <si>
    <t>Mario Martin</t>
  </si>
  <si>
    <t>J. Figuerola</t>
  </si>
  <si>
    <t>N4</t>
  </si>
  <si>
    <t>Miguel Castilla</t>
  </si>
  <si>
    <t>Josep Font</t>
  </si>
  <si>
    <t>Baldui Blanque</t>
  </si>
  <si>
    <t>ENTEL</t>
  </si>
  <si>
    <t>Daniel Guasch</t>
  </si>
  <si>
    <t>Rafael Morillas</t>
  </si>
  <si>
    <t>Quizas no necesario (rep con pract superadas)?</t>
  </si>
  <si>
    <t>Cerrar 1 grupo?</t>
  </si>
  <si>
    <t>Pueden asumir 1 grupo mas?</t>
  </si>
  <si>
    <t>Cerrar 2 grupos?</t>
  </si>
  <si>
    <t>Quizas no necesario abrir 1 grupo mas?</t>
  </si>
  <si>
    <t>Parece no necesario abrir 1 grupo mas</t>
  </si>
  <si>
    <t>Quizas no necesario 1 grup mas (rep con pract superadas)?</t>
  </si>
  <si>
    <t>Cerrar 3 grupos?</t>
  </si>
  <si>
    <t>Cerrar 1 grupo - Ok</t>
  </si>
  <si>
    <t>Abrir 1 grupo mas - Ok</t>
  </si>
  <si>
    <t>Dejarlo con 2 grupos - Ok</t>
  </si>
  <si>
    <t>Cerrar 1 o 2 grupos?</t>
  </si>
  <si>
    <t>proposta
variació num. Lab.</t>
  </si>
  <si>
    <t>num. 
grups. lab. 
Proposta</t>
  </si>
  <si>
    <t>assig.
sigles</t>
  </si>
  <si>
    <r>
      <t xml:space="preserve">matric.
Prevista
</t>
    </r>
    <r>
      <rPr>
        <sz val="14"/>
        <color rgb="FFC00000"/>
        <rFont val="Arial Narrow"/>
        <family val="2"/>
      </rPr>
      <t>(o revisada)</t>
    </r>
  </si>
  <si>
    <r>
      <t xml:space="preserve">num.
grups.lab. previst.
</t>
    </r>
    <r>
      <rPr>
        <sz val="14"/>
        <color rgb="FFC00000"/>
        <rFont val="Arial Narrow"/>
        <family val="2"/>
      </rPr>
      <t>(o revisats)</t>
    </r>
  </si>
  <si>
    <t>matric.
repet</t>
  </si>
  <si>
    <t>matric.
Real total</t>
  </si>
  <si>
    <t>variacio
matric.</t>
  </si>
  <si>
    <t>Acuerdo / Comentarios</t>
  </si>
  <si>
    <t>Han de abrirse 4 nuevos grupos (*)?  (rep con pract superadas)?</t>
  </si>
  <si>
    <t>CCD 1/3/2018</t>
  </si>
  <si>
    <t>15 ?</t>
  </si>
  <si>
    <t>2 ?</t>
  </si>
  <si>
    <t>PEDT</t>
  </si>
  <si>
    <t>XASF</t>
  </si>
  <si>
    <t xml:space="preserve">previsio 18/19-1: </t>
  </si>
  <si>
    <t xml:space="preserve">previsio 18/19-2: </t>
  </si>
  <si>
    <t xml:space="preserve">matricula prov 17/18-2: </t>
  </si>
  <si>
    <t xml:space="preserve">matricula 16/17-1: </t>
  </si>
  <si>
    <t xml:space="preserve">matricula 16/17-2: 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</si>
  <si>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</si>
  <si>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</si>
  <si>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</si>
  <si>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</si>
  <si>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</si>
  <si>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</si>
  <si>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</si>
  <si>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</si>
  <si>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</si>
  <si>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</si>
  <si>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</si>
  <si>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</si>
  <si>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</si>
  <si>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marticula real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</si>
  <si>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</si>
  <si>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</si>
  <si>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</si>
  <si>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</si>
  <si>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</si>
  <si>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Assignatures EPSEVG: hores, dades de matricula, grups i previsions 2018/19 (versio 5)</t>
  </si>
  <si>
    <t>N30, N31, D30, D31</t>
  </si>
  <si>
    <t>N32(=D32)</t>
  </si>
</sst>
</file>

<file path=xl/styles.xml><?xml version="1.0" encoding="utf-8"?>
<styleSheet xmlns="http://schemas.openxmlformats.org/spreadsheetml/2006/main">
  <fonts count="7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1"/>
      <color rgb="FF000000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4"/>
      <name val="Arial Narrow"/>
      <family val="2"/>
    </font>
    <font>
      <b/>
      <sz val="14"/>
      <color rgb="FF0000FF"/>
      <name val="Arial Narrow"/>
      <family val="2"/>
    </font>
    <font>
      <b/>
      <sz val="14"/>
      <color theme="1" tint="0.34998626667073579"/>
      <name val="Arial Narrow"/>
      <family val="2"/>
    </font>
    <font>
      <b/>
      <sz val="14"/>
      <color rgb="FF7030A0"/>
      <name val="Arial Narrow"/>
      <family val="2"/>
    </font>
    <font>
      <sz val="14"/>
      <name val="Arial Narrow"/>
      <family val="2"/>
    </font>
    <font>
      <sz val="14"/>
      <color rgb="FF0000FF"/>
      <name val="Arial Narrow"/>
      <family val="2"/>
    </font>
    <font>
      <sz val="14"/>
      <color theme="1" tint="0.34998626667073579"/>
      <name val="Arial Narrow"/>
      <family val="2"/>
    </font>
    <font>
      <sz val="14"/>
      <color rgb="FF7030A0"/>
      <name val="Arial Narrow"/>
      <family val="2"/>
    </font>
    <font>
      <sz val="14"/>
      <color rgb="FFC00000"/>
      <name val="Arial Narrow"/>
      <family val="2"/>
    </font>
    <font>
      <b/>
      <sz val="12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18" fillId="4" borderId="29" xfId="0" applyFont="1" applyFill="1" applyBorder="1" applyAlignment="1">
      <alignment horizontal="center"/>
    </xf>
    <xf numFmtId="0" fontId="53" fillId="4" borderId="5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7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58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20" fillId="0" borderId="0" xfId="0" applyFont="1"/>
    <xf numFmtId="0" fontId="60" fillId="0" borderId="34" xfId="0" applyFont="1" applyBorder="1" applyAlignment="1">
      <alignment horizontal="left"/>
    </xf>
    <xf numFmtId="0" fontId="60" fillId="0" borderId="34" xfId="0" applyFont="1" applyBorder="1" applyAlignment="1">
      <alignment horizontal="right"/>
    </xf>
    <xf numFmtId="0" fontId="60" fillId="0" borderId="34" xfId="0" applyFont="1" applyBorder="1" applyAlignment="1">
      <alignment horizontal="center" wrapText="1"/>
    </xf>
    <xf numFmtId="0" fontId="64" fillId="0" borderId="33" xfId="0" applyFont="1" applyBorder="1" applyAlignment="1">
      <alignment horizontal="left"/>
    </xf>
    <xf numFmtId="0" fontId="65" fillId="0" borderId="33" xfId="0" applyFont="1" applyBorder="1" applyAlignment="1">
      <alignment horizontal="left"/>
    </xf>
    <xf numFmtId="0" fontId="64" fillId="0" borderId="33" xfId="0" applyFont="1" applyBorder="1" applyAlignment="1">
      <alignment horizontal="right"/>
    </xf>
    <xf numFmtId="0" fontId="65" fillId="0" borderId="33" xfId="0" applyFont="1" applyBorder="1" applyAlignment="1">
      <alignment horizontal="right"/>
    </xf>
    <xf numFmtId="0" fontId="66" fillId="0" borderId="33" xfId="0" applyFont="1" applyBorder="1" applyAlignment="1">
      <alignment horizontal="right"/>
    </xf>
    <xf numFmtId="0" fontId="67" fillId="0" borderId="33" xfId="0" applyFont="1" applyBorder="1" applyAlignment="1">
      <alignment horizontal="right"/>
    </xf>
    <xf numFmtId="0" fontId="67" fillId="0" borderId="33" xfId="0" applyFont="1" applyBorder="1" applyAlignment="1">
      <alignment horizontal="center"/>
    </xf>
    <xf numFmtId="0" fontId="64" fillId="0" borderId="36" xfId="0" applyFont="1" applyBorder="1" applyAlignment="1">
      <alignment horizontal="left"/>
    </xf>
    <xf numFmtId="0" fontId="65" fillId="0" borderId="36" xfId="0" applyFont="1" applyBorder="1" applyAlignment="1">
      <alignment horizontal="left"/>
    </xf>
    <xf numFmtId="0" fontId="64" fillId="0" borderId="36" xfId="0" applyFont="1" applyBorder="1" applyAlignment="1">
      <alignment horizontal="right"/>
    </xf>
    <xf numFmtId="0" fontId="65" fillId="0" borderId="36" xfId="0" applyFont="1" applyBorder="1" applyAlignment="1">
      <alignment horizontal="right"/>
    </xf>
    <xf numFmtId="0" fontId="66" fillId="0" borderId="36" xfId="0" applyFont="1" applyBorder="1" applyAlignment="1">
      <alignment horizontal="right"/>
    </xf>
    <xf numFmtId="0" fontId="67" fillId="0" borderId="36" xfId="0" applyFont="1" applyBorder="1" applyAlignment="1">
      <alignment horizontal="right"/>
    </xf>
    <xf numFmtId="0" fontId="67" fillId="0" borderId="36" xfId="0" applyFont="1" applyBorder="1" applyAlignment="1">
      <alignment horizontal="center"/>
    </xf>
    <xf numFmtId="0" fontId="64" fillId="0" borderId="32" xfId="0" applyFont="1" applyBorder="1" applyAlignment="1">
      <alignment horizontal="left"/>
    </xf>
    <xf numFmtId="0" fontId="65" fillId="0" borderId="32" xfId="0" applyFont="1" applyBorder="1" applyAlignment="1">
      <alignment horizontal="left"/>
    </xf>
    <xf numFmtId="0" fontId="64" fillId="0" borderId="32" xfId="0" applyFont="1" applyBorder="1" applyAlignment="1">
      <alignment horizontal="right"/>
    </xf>
    <xf numFmtId="0" fontId="65" fillId="0" borderId="32" xfId="0" applyFont="1" applyBorder="1" applyAlignment="1">
      <alignment horizontal="right"/>
    </xf>
    <xf numFmtId="0" fontId="66" fillId="0" borderId="32" xfId="0" applyFont="1" applyBorder="1" applyAlignment="1">
      <alignment horizontal="right"/>
    </xf>
    <xf numFmtId="0" fontId="68" fillId="0" borderId="32" xfId="0" applyFont="1" applyBorder="1" applyAlignment="1">
      <alignment horizontal="right"/>
    </xf>
    <xf numFmtId="0" fontId="68" fillId="0" borderId="32" xfId="0" applyFont="1" applyBorder="1" applyAlignment="1">
      <alignment horizontal="center"/>
    </xf>
    <xf numFmtId="0" fontId="67" fillId="0" borderId="32" xfId="0" applyFont="1" applyBorder="1" applyAlignment="1">
      <alignment horizontal="right"/>
    </xf>
    <xf numFmtId="0" fontId="67" fillId="0" borderId="32" xfId="0" applyFont="1" applyBorder="1" applyAlignment="1">
      <alignment horizontal="center"/>
    </xf>
    <xf numFmtId="0" fontId="64" fillId="0" borderId="37" xfId="0" applyFont="1" applyBorder="1" applyAlignment="1">
      <alignment horizontal="left"/>
    </xf>
    <xf numFmtId="0" fontId="65" fillId="0" borderId="37" xfId="0" applyFont="1" applyBorder="1" applyAlignment="1">
      <alignment horizontal="left"/>
    </xf>
    <xf numFmtId="0" fontId="68" fillId="0" borderId="37" xfId="0" applyFont="1" applyBorder="1" applyAlignment="1">
      <alignment horizontal="right"/>
    </xf>
    <xf numFmtId="0" fontId="64" fillId="0" borderId="37" xfId="0" applyFont="1" applyBorder="1" applyAlignment="1">
      <alignment horizontal="right"/>
    </xf>
    <xf numFmtId="0" fontId="66" fillId="0" borderId="37" xfId="0" applyFont="1" applyBorder="1" applyAlignment="1">
      <alignment horizontal="right"/>
    </xf>
    <xf numFmtId="0" fontId="65" fillId="0" borderId="37" xfId="0" applyFont="1" applyBorder="1" applyAlignment="1">
      <alignment horizontal="right"/>
    </xf>
    <xf numFmtId="0" fontId="65" fillId="0" borderId="37" xfId="0" applyFont="1" applyBorder="1" applyAlignment="1">
      <alignment horizontal="center"/>
    </xf>
    <xf numFmtId="0" fontId="68" fillId="0" borderId="36" xfId="0" applyFont="1" applyBorder="1" applyAlignment="1">
      <alignment horizontal="right"/>
    </xf>
    <xf numFmtId="0" fontId="68" fillId="0" borderId="36" xfId="0" applyFont="1" applyBorder="1" applyAlignment="1">
      <alignment horizontal="center"/>
    </xf>
    <xf numFmtId="0" fontId="67" fillId="0" borderId="37" xfId="0" applyFont="1" applyBorder="1" applyAlignment="1">
      <alignment horizontal="right"/>
    </xf>
    <xf numFmtId="0" fontId="67" fillId="0" borderId="37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8" fillId="0" borderId="37" xfId="0" applyFont="1" applyBorder="1" applyAlignment="1">
      <alignment horizontal="center"/>
    </xf>
    <xf numFmtId="0" fontId="64" fillId="0" borderId="35" xfId="0" applyFont="1" applyBorder="1" applyAlignment="1">
      <alignment horizontal="left"/>
    </xf>
    <xf numFmtId="0" fontId="65" fillId="0" borderId="35" xfId="0" applyFont="1" applyBorder="1" applyAlignment="1">
      <alignment horizontal="left"/>
    </xf>
    <xf numFmtId="0" fontId="64" fillId="0" borderId="35" xfId="0" applyFont="1" applyBorder="1" applyAlignment="1">
      <alignment horizontal="right"/>
    </xf>
    <xf numFmtId="0" fontId="65" fillId="0" borderId="35" xfId="0" applyFont="1" applyBorder="1" applyAlignment="1">
      <alignment horizontal="right"/>
    </xf>
    <xf numFmtId="0" fontId="66" fillId="0" borderId="35" xfId="0" applyFont="1" applyBorder="1" applyAlignment="1">
      <alignment horizontal="right"/>
    </xf>
    <xf numFmtId="0" fontId="68" fillId="0" borderId="35" xfId="0" applyFont="1" applyBorder="1" applyAlignment="1">
      <alignment horizontal="right"/>
    </xf>
    <xf numFmtId="0" fontId="68" fillId="0" borderId="35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1" fillId="0" borderId="34" xfId="0" applyFont="1" applyBorder="1" applyAlignment="1">
      <alignment horizontal="right" wrapText="1"/>
    </xf>
    <xf numFmtId="0" fontId="63" fillId="0" borderId="34" xfId="0" applyFont="1" applyBorder="1" applyAlignment="1">
      <alignment horizontal="right" wrapText="1"/>
    </xf>
    <xf numFmtId="0" fontId="60" fillId="0" borderId="34" xfId="0" applyFont="1" applyBorder="1" applyAlignment="1">
      <alignment horizontal="right" wrapText="1"/>
    </xf>
    <xf numFmtId="0" fontId="61" fillId="0" borderId="34" xfId="0" applyFont="1" applyBorder="1" applyAlignment="1">
      <alignment horizontal="left" wrapText="1"/>
    </xf>
    <xf numFmtId="0" fontId="62" fillId="0" borderId="34" xfId="0" applyFont="1" applyBorder="1" applyAlignment="1">
      <alignment horizontal="right" wrapText="1"/>
    </xf>
    <xf numFmtId="0" fontId="59" fillId="0" borderId="11" xfId="0" applyFont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6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6" fillId="0" borderId="22" xfId="0" quotePrefix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9" fillId="6" borderId="11" xfId="0" applyFont="1" applyFill="1" applyBorder="1" applyAlignment="1">
      <alignment horizontal="center"/>
    </xf>
    <xf numFmtId="0" fontId="59" fillId="6" borderId="13" xfId="0" applyFont="1" applyFill="1" applyBorder="1" applyAlignment="1">
      <alignment horizontal="center"/>
    </xf>
    <xf numFmtId="0" fontId="59" fillId="2" borderId="13" xfId="0" applyFont="1" applyFill="1" applyBorder="1" applyAlignment="1">
      <alignment horizontal="center"/>
    </xf>
    <xf numFmtId="0" fontId="59" fillId="2" borderId="11" xfId="0" applyFont="1" applyFill="1" applyBorder="1" applyAlignment="1">
      <alignment horizontal="center"/>
    </xf>
    <xf numFmtId="0" fontId="59" fillId="2" borderId="8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99FF"/>
      <color rgb="FF3399FF"/>
      <color rgb="FF000000"/>
      <color rgb="FFFFFF99"/>
      <color rgb="FFCC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1"/>
  <sheetViews>
    <sheetView tabSelected="1" zoomScaleNormal="100" workbookViewId="0">
      <pane ySplit="4" topLeftCell="A5" activePane="bottomLeft" state="frozen"/>
      <selection pane="bottomLeft" activeCell="B1" sqref="B1"/>
    </sheetView>
  </sheetViews>
  <sheetFormatPr baseColWidth="10" defaultColWidth="11.42578125" defaultRowHeight="14.25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20.7109375" style="305" customWidth="1"/>
    <col min="24" max="24" width="12" style="305" customWidth="1"/>
    <col min="25" max="34" width="5.7109375" style="1" customWidth="1"/>
    <col min="35" max="35" width="5.7109375" style="153" customWidth="1"/>
    <col min="36" max="36" width="5.7109375" style="1" customWidth="1"/>
    <col min="37" max="37" width="8.140625" style="1" hidden="1" customWidth="1"/>
    <col min="38" max="39" width="6.7109375" style="1" hidden="1" customWidth="1"/>
    <col min="40" max="40" width="16.140625" style="593" customWidth="1"/>
    <col min="41" max="41" width="6.7109375" style="1" customWidth="1"/>
    <col min="42" max="42" width="7.85546875" style="1" customWidth="1"/>
    <col min="43" max="45" width="6.7109375" style="1" customWidth="1"/>
    <col min="46" max="46" width="5.7109375" customWidth="1"/>
    <col min="47" max="47" width="11.140625" style="1" customWidth="1"/>
    <col min="48" max="56" width="5.7109375" customWidth="1"/>
  </cols>
  <sheetData>
    <row r="1" spans="1:47" ht="27.75" customHeight="1">
      <c r="A1" s="6"/>
      <c r="B1" s="497" t="s">
        <v>405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406"/>
      <c r="AH1" s="160"/>
      <c r="AI1" s="161"/>
      <c r="AJ1" s="5"/>
      <c r="AK1" s="5"/>
      <c r="AL1" s="5"/>
      <c r="AM1" s="5"/>
      <c r="AN1" s="588"/>
      <c r="AO1" s="5"/>
      <c r="AP1" s="5"/>
      <c r="AQ1" s="5"/>
      <c r="AR1" s="5"/>
      <c r="AS1" s="5"/>
      <c r="AT1" s="26"/>
      <c r="AU1" s="5"/>
    </row>
    <row r="2" spans="1:47" ht="18" customHeight="1">
      <c r="A2" s="6"/>
      <c r="B2" s="136" t="s">
        <v>100</v>
      </c>
      <c r="C2" s="2"/>
      <c r="D2" s="2"/>
      <c r="E2" s="193"/>
      <c r="F2" s="193"/>
      <c r="G2" s="193"/>
      <c r="H2" s="2"/>
      <c r="I2" s="282"/>
      <c r="K2" s="417"/>
      <c r="L2" s="258"/>
      <c r="M2" s="282"/>
      <c r="N2" s="282"/>
      <c r="O2" s="282"/>
      <c r="P2" s="431"/>
      <c r="Q2" s="431"/>
      <c r="R2" s="480" t="s">
        <v>281</v>
      </c>
      <c r="S2" s="445"/>
      <c r="T2" s="282"/>
      <c r="U2" s="282"/>
      <c r="V2" s="282"/>
      <c r="X2" s="303"/>
      <c r="Y2" s="502" t="s">
        <v>280</v>
      </c>
      <c r="Z2" s="441"/>
      <c r="AA2" s="441"/>
      <c r="AB2" s="441"/>
      <c r="AC2" s="441"/>
      <c r="AD2" s="441"/>
      <c r="AE2" s="441"/>
      <c r="AF2" s="441"/>
      <c r="AG2" s="441"/>
      <c r="AH2" s="441"/>
      <c r="AI2" s="475"/>
      <c r="AJ2" s="5"/>
      <c r="AK2" s="5"/>
      <c r="AL2" s="5"/>
      <c r="AM2" s="5"/>
      <c r="AN2" s="588"/>
      <c r="AO2" s="5"/>
      <c r="AP2" s="5"/>
      <c r="AQ2" s="5"/>
      <c r="AR2" s="5"/>
      <c r="AS2" s="5"/>
      <c r="AT2" s="26"/>
      <c r="AU2" s="5"/>
    </row>
    <row r="3" spans="1:47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605"/>
      <c r="I3" s="414"/>
      <c r="J3" s="236"/>
      <c r="K3" s="259" t="s">
        <v>400</v>
      </c>
      <c r="L3" s="280"/>
      <c r="M3" s="378"/>
      <c r="N3" s="378" t="s">
        <v>262</v>
      </c>
      <c r="O3" s="378"/>
      <c r="P3" s="460" t="s">
        <v>285</v>
      </c>
      <c r="Q3" s="481"/>
      <c r="R3" s="482" t="s">
        <v>276</v>
      </c>
      <c r="S3" s="463"/>
      <c r="T3" s="476"/>
      <c r="U3" s="476" t="s">
        <v>278</v>
      </c>
      <c r="V3" s="476"/>
      <c r="W3" s="147" t="s">
        <v>243</v>
      </c>
      <c r="X3" s="148" t="s">
        <v>243</v>
      </c>
      <c r="Y3" s="503" t="s">
        <v>8</v>
      </c>
      <c r="Z3" s="504"/>
      <c r="AA3" s="503" t="s">
        <v>3</v>
      </c>
      <c r="AB3" s="504"/>
      <c r="AC3" s="503" t="s">
        <v>0</v>
      </c>
      <c r="AD3" s="504"/>
      <c r="AE3" s="503" t="s">
        <v>1</v>
      </c>
      <c r="AF3" s="504"/>
      <c r="AG3" s="503" t="s">
        <v>2</v>
      </c>
      <c r="AH3" s="504"/>
      <c r="AI3" s="137"/>
      <c r="AJ3" s="17"/>
      <c r="AK3" s="17"/>
      <c r="AL3" s="17"/>
      <c r="AM3" s="17"/>
      <c r="AN3" s="589"/>
      <c r="AO3" s="17"/>
      <c r="AP3" s="17"/>
      <c r="AQ3" s="17"/>
      <c r="AR3" s="17"/>
      <c r="AS3" s="27"/>
      <c r="AT3" s="22"/>
      <c r="AU3"/>
    </row>
    <row r="4" spans="1:47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606" t="s">
        <v>249</v>
      </c>
      <c r="I4" s="607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477" t="s">
        <v>249</v>
      </c>
      <c r="U4" s="477" t="s">
        <v>243</v>
      </c>
      <c r="V4" s="477" t="s">
        <v>244</v>
      </c>
      <c r="W4" s="194" t="s">
        <v>101</v>
      </c>
      <c r="X4" s="194" t="s">
        <v>102</v>
      </c>
      <c r="Y4" s="505" t="s">
        <v>9</v>
      </c>
      <c r="Z4" s="506" t="s">
        <v>10</v>
      </c>
      <c r="AA4" s="507" t="s">
        <v>6</v>
      </c>
      <c r="AB4" s="508" t="s">
        <v>7</v>
      </c>
      <c r="AC4" s="507" t="s">
        <v>6</v>
      </c>
      <c r="AD4" s="508" t="s">
        <v>7</v>
      </c>
      <c r="AE4" s="507" t="s">
        <v>6</v>
      </c>
      <c r="AF4" s="508" t="s">
        <v>7</v>
      </c>
      <c r="AG4" s="507" t="s">
        <v>6</v>
      </c>
      <c r="AH4" s="508" t="s">
        <v>7</v>
      </c>
      <c r="AI4" s="137"/>
      <c r="AJ4" s="18"/>
      <c r="AK4" s="18"/>
      <c r="AL4" s="18"/>
      <c r="AM4" s="18"/>
      <c r="AN4" s="590"/>
      <c r="AO4" s="18"/>
      <c r="AP4" s="18"/>
      <c r="AQ4" s="18"/>
      <c r="AR4" s="18"/>
      <c r="AS4" s="27"/>
      <c r="AT4" s="22"/>
      <c r="AU4"/>
    </row>
    <row r="5" spans="1:47" ht="15.95" customHeight="1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8">
        <v>20</v>
      </c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432">
        <v>260</v>
      </c>
      <c r="U5" s="446">
        <v>5</v>
      </c>
      <c r="V5" s="446">
        <v>0</v>
      </c>
      <c r="W5" s="138" t="s">
        <v>103</v>
      </c>
      <c r="X5" s="40" t="s">
        <v>104</v>
      </c>
      <c r="Y5" s="41">
        <f t="shared" ref="Y5" si="0">AA5+AC5+AE5+AG5</f>
        <v>5</v>
      </c>
      <c r="Z5" s="49">
        <f t="shared" ref="Z5:Z9" si="1">AB5+AD5+AF5+AH5</f>
        <v>0</v>
      </c>
      <c r="AA5" s="43">
        <v>2</v>
      </c>
      <c r="AB5" s="44">
        <v>0</v>
      </c>
      <c r="AC5" s="43">
        <v>1</v>
      </c>
      <c r="AD5" s="44">
        <v>0</v>
      </c>
      <c r="AE5" s="43">
        <v>1</v>
      </c>
      <c r="AF5" s="44">
        <v>0</v>
      </c>
      <c r="AG5" s="43">
        <v>1</v>
      </c>
      <c r="AH5" s="44">
        <v>0</v>
      </c>
      <c r="AI5" s="17"/>
      <c r="AJ5" s="17"/>
      <c r="AK5" s="17"/>
      <c r="AL5" s="17"/>
      <c r="AM5" s="17"/>
      <c r="AN5" s="589"/>
      <c r="AO5" s="17"/>
      <c r="AP5" s="17"/>
      <c r="AQ5" s="17"/>
      <c r="AR5" s="17"/>
      <c r="AS5" s="27"/>
      <c r="AT5" s="22"/>
      <c r="AU5"/>
    </row>
    <row r="6" spans="1:47" ht="15.95" customHeight="1">
      <c r="B6" s="289"/>
      <c r="C6" s="46"/>
      <c r="D6" s="46" t="s">
        <v>15</v>
      </c>
      <c r="E6" s="98">
        <v>3.5</v>
      </c>
      <c r="F6" s="98">
        <v>0.5</v>
      </c>
      <c r="G6" s="479">
        <v>20</v>
      </c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40">
        <f>S6*20</f>
        <v>260</v>
      </c>
      <c r="U6" s="57">
        <v>5</v>
      </c>
      <c r="V6" s="57">
        <v>13</v>
      </c>
      <c r="W6" s="139" t="s">
        <v>103</v>
      </c>
      <c r="X6" s="47" t="s">
        <v>104</v>
      </c>
      <c r="Y6" s="48">
        <f t="shared" ref="Y6:Y7" si="2">AA6+AC6+AE6+AG6</f>
        <v>5</v>
      </c>
      <c r="Z6" s="49">
        <f t="shared" si="1"/>
        <v>13</v>
      </c>
      <c r="AA6" s="50">
        <v>2</v>
      </c>
      <c r="AB6" s="51">
        <v>5</v>
      </c>
      <c r="AC6" s="50">
        <v>1</v>
      </c>
      <c r="AD6" s="51">
        <v>3</v>
      </c>
      <c r="AE6" s="50">
        <v>1</v>
      </c>
      <c r="AF6" s="51">
        <v>3</v>
      </c>
      <c r="AG6" s="50">
        <v>1</v>
      </c>
      <c r="AH6" s="51">
        <v>2</v>
      </c>
      <c r="AI6" s="17"/>
      <c r="AJ6" s="17"/>
      <c r="AK6" s="17"/>
      <c r="AL6" s="17"/>
      <c r="AM6" s="17"/>
      <c r="AN6" s="589"/>
      <c r="AO6" s="17"/>
      <c r="AP6" s="17"/>
      <c r="AQ6" s="17"/>
      <c r="AR6" s="17"/>
      <c r="AS6" s="27"/>
      <c r="AT6" s="22"/>
      <c r="AU6"/>
    </row>
    <row r="7" spans="1:47" ht="15.95" customHeight="1">
      <c r="B7" s="289"/>
      <c r="C7" s="46"/>
      <c r="D7" s="46" t="s">
        <v>14</v>
      </c>
      <c r="E7" s="98">
        <v>2</v>
      </c>
      <c r="F7" s="98">
        <v>2</v>
      </c>
      <c r="G7" s="479">
        <v>20</v>
      </c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40">
        <f>S7*20</f>
        <v>280</v>
      </c>
      <c r="U7" s="57">
        <v>5</v>
      </c>
      <c r="V7" s="57">
        <v>14</v>
      </c>
      <c r="W7" s="139" t="s">
        <v>103</v>
      </c>
      <c r="X7" s="47" t="s">
        <v>104</v>
      </c>
      <c r="Y7" s="48">
        <f t="shared" si="2"/>
        <v>5</v>
      </c>
      <c r="Z7" s="49">
        <f t="shared" si="1"/>
        <v>14</v>
      </c>
      <c r="AA7" s="50">
        <v>2</v>
      </c>
      <c r="AB7" s="51">
        <v>5</v>
      </c>
      <c r="AC7" s="50">
        <v>1</v>
      </c>
      <c r="AD7" s="51">
        <v>3</v>
      </c>
      <c r="AE7" s="50">
        <v>1</v>
      </c>
      <c r="AF7" s="51">
        <v>3</v>
      </c>
      <c r="AG7" s="50">
        <v>1</v>
      </c>
      <c r="AH7" s="51">
        <v>3</v>
      </c>
      <c r="AI7" s="17"/>
      <c r="AJ7" s="17"/>
      <c r="AK7" s="17"/>
      <c r="AL7" s="17"/>
      <c r="AM7" s="17"/>
      <c r="AN7" s="589"/>
      <c r="AO7" s="17"/>
      <c r="AP7" s="17"/>
      <c r="AQ7" s="17"/>
      <c r="AR7" s="17"/>
      <c r="AS7" s="27"/>
      <c r="AT7" s="22"/>
      <c r="AU7"/>
    </row>
    <row r="8" spans="1:47" ht="15.95" customHeight="1">
      <c r="B8" s="289"/>
      <c r="C8" s="46"/>
      <c r="D8" s="46" t="s">
        <v>11</v>
      </c>
      <c r="E8" s="98">
        <v>3</v>
      </c>
      <c r="F8" s="98">
        <v>1</v>
      </c>
      <c r="G8" s="479">
        <v>20</v>
      </c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40">
        <f>S8*20</f>
        <v>260</v>
      </c>
      <c r="U8" s="57">
        <v>5</v>
      </c>
      <c r="V8" s="57">
        <v>13</v>
      </c>
      <c r="W8" s="139" t="s">
        <v>103</v>
      </c>
      <c r="X8" s="47" t="s">
        <v>104</v>
      </c>
      <c r="Y8" s="48">
        <f>AA8+AC8+AE8+AG8</f>
        <v>5</v>
      </c>
      <c r="Z8" s="49">
        <f t="shared" si="1"/>
        <v>13</v>
      </c>
      <c r="AA8" s="50">
        <v>2</v>
      </c>
      <c r="AB8" s="51">
        <v>5</v>
      </c>
      <c r="AC8" s="50">
        <v>1</v>
      </c>
      <c r="AD8" s="51">
        <v>4</v>
      </c>
      <c r="AE8" s="50">
        <v>1</v>
      </c>
      <c r="AF8" s="51">
        <v>2</v>
      </c>
      <c r="AG8" s="50">
        <v>1</v>
      </c>
      <c r="AH8" s="51">
        <v>2</v>
      </c>
      <c r="AI8" s="17"/>
      <c r="AJ8" s="17"/>
      <c r="AK8" s="17"/>
      <c r="AL8" s="17"/>
      <c r="AM8" s="17"/>
      <c r="AN8" s="589"/>
      <c r="AO8" s="17"/>
      <c r="AP8" s="17"/>
      <c r="AQ8" s="17"/>
      <c r="AR8" s="17"/>
      <c r="AS8" s="27"/>
      <c r="AT8" s="22"/>
      <c r="AU8"/>
    </row>
    <row r="9" spans="1:47" ht="15.95" customHeight="1">
      <c r="B9" s="289"/>
      <c r="C9" s="46"/>
      <c r="D9" s="46" t="s">
        <v>12</v>
      </c>
      <c r="E9" s="98">
        <v>2</v>
      </c>
      <c r="F9" s="98">
        <v>2</v>
      </c>
      <c r="G9" s="479">
        <v>20</v>
      </c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40">
        <f>S9*20</f>
        <v>240</v>
      </c>
      <c r="U9" s="57">
        <v>5</v>
      </c>
      <c r="V9" s="57">
        <v>12</v>
      </c>
      <c r="W9" s="139" t="s">
        <v>103</v>
      </c>
      <c r="X9" s="47" t="s">
        <v>104</v>
      </c>
      <c r="Y9" s="48">
        <f>AA9+AC9+AE9+AG9</f>
        <v>5</v>
      </c>
      <c r="Z9" s="49">
        <f t="shared" si="1"/>
        <v>12</v>
      </c>
      <c r="AA9" s="50">
        <v>2</v>
      </c>
      <c r="AB9" s="51">
        <v>5</v>
      </c>
      <c r="AC9" s="50">
        <v>1</v>
      </c>
      <c r="AD9" s="51">
        <v>4</v>
      </c>
      <c r="AE9" s="50">
        <v>1</v>
      </c>
      <c r="AF9" s="51">
        <v>2</v>
      </c>
      <c r="AG9" s="50">
        <v>1</v>
      </c>
      <c r="AH9" s="51">
        <v>1</v>
      </c>
      <c r="AI9" s="17"/>
      <c r="AJ9" s="17"/>
      <c r="AK9" s="17"/>
      <c r="AL9" s="17"/>
      <c r="AM9" s="17"/>
      <c r="AN9" s="589"/>
      <c r="AO9" s="17"/>
      <c r="AP9" s="17"/>
      <c r="AQ9" s="17"/>
      <c r="AR9" s="17"/>
      <c r="AS9" s="27"/>
      <c r="AT9" s="22"/>
      <c r="AU9"/>
    </row>
    <row r="10" spans="1:47" s="16" customFormat="1" ht="15.95" customHeight="1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82"/>
      <c r="U10" s="447"/>
      <c r="V10" s="447"/>
      <c r="W10" s="304"/>
      <c r="X10" s="304"/>
      <c r="Y10" s="54"/>
      <c r="Z10" s="54"/>
      <c r="AA10" s="53"/>
      <c r="AB10" s="53"/>
      <c r="AC10" s="53"/>
      <c r="AD10" s="53"/>
      <c r="AE10" s="53"/>
      <c r="AF10" s="53"/>
      <c r="AG10" s="53"/>
      <c r="AH10" s="319"/>
      <c r="AI10" s="28"/>
      <c r="AJ10" s="28"/>
      <c r="AK10" s="28"/>
      <c r="AL10" s="28"/>
      <c r="AM10" s="28"/>
      <c r="AN10" s="589"/>
      <c r="AO10" s="28"/>
      <c r="AP10" s="28"/>
      <c r="AQ10" s="28"/>
      <c r="AR10" s="28"/>
      <c r="AS10" s="29"/>
      <c r="AT10" s="30"/>
    </row>
    <row r="11" spans="1:47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9">
        <v>20</v>
      </c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509">
        <v>81</v>
      </c>
      <c r="Q11" s="509">
        <v>75</v>
      </c>
      <c r="R11" s="57">
        <v>2</v>
      </c>
      <c r="S11" s="57">
        <v>0</v>
      </c>
      <c r="T11" s="140">
        <v>100</v>
      </c>
      <c r="U11" s="140">
        <v>2</v>
      </c>
      <c r="V11" s="140">
        <v>0</v>
      </c>
      <c r="W11" s="140" t="s">
        <v>106</v>
      </c>
      <c r="X11" s="140" t="s">
        <v>105</v>
      </c>
      <c r="Y11" s="57">
        <f t="shared" ref="Y11" si="3">AA11+AC11+AE11+AG11</f>
        <v>2</v>
      </c>
      <c r="Z11" s="58">
        <f t="shared" ref="Y11:Z15" si="4">AB11+AD11+AF11+AH11</f>
        <v>0</v>
      </c>
      <c r="AA11" s="59">
        <v>1</v>
      </c>
      <c r="AB11" s="60">
        <v>0</v>
      </c>
      <c r="AC11" s="59">
        <v>0.5</v>
      </c>
      <c r="AD11" s="60">
        <v>0</v>
      </c>
      <c r="AE11" s="59">
        <v>0.25</v>
      </c>
      <c r="AF11" s="60">
        <v>0</v>
      </c>
      <c r="AG11" s="59">
        <v>0.25</v>
      </c>
      <c r="AH11" s="60">
        <v>0</v>
      </c>
      <c r="AI11" s="33"/>
      <c r="AJ11" s="33"/>
      <c r="AK11" s="33"/>
      <c r="AL11" s="33"/>
      <c r="AM11" s="33"/>
      <c r="AN11" s="589"/>
      <c r="AO11" s="33"/>
      <c r="AP11" s="33"/>
      <c r="AQ11" s="33"/>
      <c r="AR11" s="33"/>
      <c r="AS11" s="34"/>
      <c r="AT11" s="31"/>
    </row>
    <row r="12" spans="1:47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479">
        <v>20</v>
      </c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409">
        <v>100</v>
      </c>
      <c r="N12" s="381">
        <v>2</v>
      </c>
      <c r="O12" s="381">
        <v>5</v>
      </c>
      <c r="P12" s="286">
        <v>121</v>
      </c>
      <c r="Q12" s="509">
        <v>112</v>
      </c>
      <c r="R12" s="57">
        <v>2</v>
      </c>
      <c r="S12" s="409">
        <v>5</v>
      </c>
      <c r="T12" s="140">
        <v>100</v>
      </c>
      <c r="U12" s="140">
        <v>2</v>
      </c>
      <c r="V12" s="140">
        <v>5</v>
      </c>
      <c r="W12" s="140" t="s">
        <v>106</v>
      </c>
      <c r="X12" s="140" t="s">
        <v>105</v>
      </c>
      <c r="Y12" s="57">
        <f t="shared" ref="Y12" si="5">AA12+AC12+AE12+AG12</f>
        <v>2</v>
      </c>
      <c r="Z12" s="58">
        <f t="shared" si="4"/>
        <v>5</v>
      </c>
      <c r="AA12" s="59">
        <v>1</v>
      </c>
      <c r="AB12" s="60">
        <v>2</v>
      </c>
      <c r="AC12" s="59">
        <v>0.5</v>
      </c>
      <c r="AD12" s="60">
        <v>1</v>
      </c>
      <c r="AE12" s="59">
        <v>0.25</v>
      </c>
      <c r="AF12" s="60">
        <v>1</v>
      </c>
      <c r="AG12" s="59">
        <v>0.25</v>
      </c>
      <c r="AH12" s="60">
        <v>1</v>
      </c>
      <c r="AI12" s="33"/>
      <c r="AJ12" s="33"/>
      <c r="AK12" s="33"/>
      <c r="AL12" s="33"/>
      <c r="AM12" s="33"/>
      <c r="AN12" s="589"/>
      <c r="AO12" s="33"/>
      <c r="AP12" s="33"/>
      <c r="AQ12" s="33"/>
      <c r="AR12" s="33"/>
      <c r="AS12" s="34"/>
      <c r="AT12" s="31"/>
    </row>
    <row r="13" spans="1:47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479">
        <v>20</v>
      </c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509">
        <v>84</v>
      </c>
      <c r="Q13" s="509">
        <v>78</v>
      </c>
      <c r="R13" s="57">
        <v>2</v>
      </c>
      <c r="S13" s="57">
        <v>6</v>
      </c>
      <c r="T13" s="140">
        <v>120</v>
      </c>
      <c r="U13" s="140">
        <v>2</v>
      </c>
      <c r="V13" s="140">
        <v>6</v>
      </c>
      <c r="W13" s="140" t="s">
        <v>106</v>
      </c>
      <c r="X13" s="140" t="s">
        <v>105</v>
      </c>
      <c r="Y13" s="57">
        <f t="shared" si="4"/>
        <v>2</v>
      </c>
      <c r="Z13" s="58">
        <f t="shared" si="4"/>
        <v>6</v>
      </c>
      <c r="AA13" s="59">
        <v>1</v>
      </c>
      <c r="AB13" s="60">
        <v>2</v>
      </c>
      <c r="AC13" s="59">
        <v>0.5</v>
      </c>
      <c r="AD13" s="60">
        <v>2</v>
      </c>
      <c r="AE13" s="59">
        <v>0.25</v>
      </c>
      <c r="AF13" s="60">
        <v>1</v>
      </c>
      <c r="AG13" s="59">
        <v>0.25</v>
      </c>
      <c r="AH13" s="60">
        <v>1</v>
      </c>
      <c r="AI13" s="33"/>
      <c r="AJ13" s="33"/>
      <c r="AK13" s="33"/>
      <c r="AL13" s="33"/>
      <c r="AM13" s="33"/>
      <c r="AN13" s="589"/>
      <c r="AO13" s="33"/>
      <c r="AP13" s="33"/>
      <c r="AQ13" s="33"/>
      <c r="AR13" s="33"/>
      <c r="AS13" s="34"/>
      <c r="AT13" s="31"/>
    </row>
    <row r="14" spans="1:47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479">
        <v>20</v>
      </c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509">
        <v>25</v>
      </c>
      <c r="Q14" s="509">
        <v>13</v>
      </c>
      <c r="R14" s="57">
        <v>1</v>
      </c>
      <c r="S14" s="57">
        <v>2</v>
      </c>
      <c r="T14" s="140">
        <v>40</v>
      </c>
      <c r="U14" s="140">
        <v>1</v>
      </c>
      <c r="V14" s="140">
        <v>2</v>
      </c>
      <c r="W14" s="140"/>
      <c r="X14" s="140" t="s">
        <v>105</v>
      </c>
      <c r="Y14" s="57">
        <f t="shared" si="4"/>
        <v>1</v>
      </c>
      <c r="Z14" s="58">
        <f t="shared" si="4"/>
        <v>2</v>
      </c>
      <c r="AA14" s="59">
        <v>0.33</v>
      </c>
      <c r="AB14" s="60">
        <v>0.5</v>
      </c>
      <c r="AC14" s="59">
        <v>0.33</v>
      </c>
      <c r="AD14" s="60">
        <v>0.5</v>
      </c>
      <c r="AE14" s="59">
        <v>0.17</v>
      </c>
      <c r="AF14" s="60">
        <v>0.5</v>
      </c>
      <c r="AG14" s="59">
        <v>0.17</v>
      </c>
      <c r="AH14" s="60">
        <v>0.5</v>
      </c>
      <c r="AI14" s="33"/>
      <c r="AJ14" s="33"/>
      <c r="AK14" s="33"/>
      <c r="AL14" s="33"/>
      <c r="AM14" s="33"/>
      <c r="AN14" s="589"/>
      <c r="AO14" s="33"/>
      <c r="AP14" s="33"/>
      <c r="AQ14" s="33"/>
      <c r="AR14" s="33"/>
      <c r="AS14" s="34"/>
      <c r="AT14" s="31"/>
    </row>
    <row r="15" spans="1:47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479">
        <v>20</v>
      </c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509">
        <v>64</v>
      </c>
      <c r="Q15" s="509">
        <v>55</v>
      </c>
      <c r="R15" s="57">
        <v>1</v>
      </c>
      <c r="S15" s="286">
        <v>4</v>
      </c>
      <c r="T15" s="140">
        <v>60</v>
      </c>
      <c r="U15" s="140">
        <v>1</v>
      </c>
      <c r="V15" s="140">
        <v>3</v>
      </c>
      <c r="W15" s="140"/>
      <c r="X15" s="140" t="s">
        <v>105</v>
      </c>
      <c r="Y15" s="57">
        <f t="shared" si="4"/>
        <v>1</v>
      </c>
      <c r="Z15" s="58">
        <f t="shared" si="4"/>
        <v>3</v>
      </c>
      <c r="AA15" s="59">
        <v>0.33</v>
      </c>
      <c r="AB15" s="60">
        <v>1</v>
      </c>
      <c r="AC15" s="59">
        <v>0.33</v>
      </c>
      <c r="AD15" s="60">
        <v>1</v>
      </c>
      <c r="AE15" s="59">
        <v>0.17</v>
      </c>
      <c r="AF15" s="60">
        <v>0.5</v>
      </c>
      <c r="AG15" s="59">
        <v>0.17</v>
      </c>
      <c r="AH15" s="60">
        <v>0.5</v>
      </c>
      <c r="AI15" s="33"/>
      <c r="AJ15" s="33"/>
      <c r="AK15" s="33"/>
      <c r="AL15" s="33"/>
      <c r="AM15" s="33"/>
      <c r="AN15" s="589"/>
      <c r="AO15" s="33"/>
      <c r="AP15" s="33"/>
      <c r="AQ15" s="33"/>
      <c r="AR15" s="33"/>
      <c r="AS15" s="34"/>
      <c r="AT15" s="31"/>
    </row>
    <row r="16" spans="1:47" ht="15.95" customHeight="1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433"/>
      <c r="U16" s="447"/>
      <c r="V16" s="447"/>
      <c r="W16" s="304"/>
      <c r="X16" s="304"/>
      <c r="Y16" s="54"/>
      <c r="Z16" s="54"/>
      <c r="AA16" s="53"/>
      <c r="AB16" s="53"/>
      <c r="AC16" s="53"/>
      <c r="AD16" s="53"/>
      <c r="AE16" s="53"/>
      <c r="AF16" s="53"/>
      <c r="AG16" s="53"/>
      <c r="AH16" s="319"/>
      <c r="AI16" s="19"/>
      <c r="AJ16" s="19"/>
      <c r="AK16" s="19"/>
      <c r="AL16" s="19"/>
      <c r="AM16" s="19"/>
      <c r="AN16" s="589"/>
      <c r="AO16" s="19"/>
      <c r="AP16" s="19"/>
      <c r="AQ16" s="19"/>
      <c r="AR16" s="19"/>
      <c r="AS16" s="27"/>
      <c r="AT16" s="22"/>
      <c r="AU16"/>
    </row>
    <row r="17" spans="2:47" ht="15.95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9">
        <v>20</v>
      </c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40">
        <f>V17*20</f>
        <v>100</v>
      </c>
      <c r="U17" s="57">
        <v>2</v>
      </c>
      <c r="V17" s="57">
        <v>5</v>
      </c>
      <c r="W17" s="139" t="s">
        <v>108</v>
      </c>
      <c r="X17" s="139" t="s">
        <v>107</v>
      </c>
      <c r="Y17" s="48">
        <f>AA17+AC17+AE17+AG17</f>
        <v>2</v>
      </c>
      <c r="Z17" s="49">
        <f>+AB17+AD17+AF17+AH17</f>
        <v>5</v>
      </c>
      <c r="AA17" s="50">
        <v>0.8</v>
      </c>
      <c r="AB17" s="51">
        <v>1.5</v>
      </c>
      <c r="AC17" s="50">
        <v>0.4</v>
      </c>
      <c r="AD17" s="51">
        <v>1.5</v>
      </c>
      <c r="AE17" s="50">
        <v>0.4</v>
      </c>
      <c r="AF17" s="51">
        <v>1</v>
      </c>
      <c r="AG17" s="50">
        <v>0.4</v>
      </c>
      <c r="AH17" s="51">
        <v>1</v>
      </c>
      <c r="AI17" s="17"/>
      <c r="AJ17" s="17"/>
      <c r="AK17" s="19"/>
      <c r="AL17" s="19"/>
      <c r="AM17" s="19"/>
      <c r="AN17" s="589"/>
      <c r="AO17" s="19"/>
      <c r="AP17" s="19"/>
      <c r="AQ17" s="19"/>
      <c r="AR17" s="19"/>
      <c r="AS17" s="27"/>
      <c r="AT17" s="22"/>
      <c r="AU17"/>
    </row>
    <row r="18" spans="2:47" ht="15.95" customHeight="1">
      <c r="B18" s="292"/>
      <c r="C18" s="61"/>
      <c r="D18" s="46" t="s">
        <v>19</v>
      </c>
      <c r="E18" s="98">
        <v>2</v>
      </c>
      <c r="F18" s="98">
        <v>2</v>
      </c>
      <c r="G18" s="479">
        <v>20</v>
      </c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40">
        <f t="shared" ref="T18" si="6">V18*20</f>
        <v>80</v>
      </c>
      <c r="U18" s="57">
        <v>2</v>
      </c>
      <c r="V18" s="57">
        <v>4</v>
      </c>
      <c r="W18" s="139" t="s">
        <v>108</v>
      </c>
      <c r="X18" s="139" t="s">
        <v>107</v>
      </c>
      <c r="Y18" s="48">
        <v>2</v>
      </c>
      <c r="Z18" s="49">
        <f>+AB18+AD18+AF18+AH18</f>
        <v>4</v>
      </c>
      <c r="AA18" s="50">
        <v>0.8</v>
      </c>
      <c r="AB18" s="212">
        <v>1.5</v>
      </c>
      <c r="AC18" s="213">
        <v>0.4</v>
      </c>
      <c r="AD18" s="212">
        <v>1.5</v>
      </c>
      <c r="AE18" s="50">
        <v>0.4</v>
      </c>
      <c r="AF18" s="51">
        <v>0.5</v>
      </c>
      <c r="AG18" s="50">
        <v>0.4</v>
      </c>
      <c r="AH18" s="51">
        <v>0.5</v>
      </c>
      <c r="AI18" s="19"/>
      <c r="AJ18" s="19"/>
      <c r="AK18" s="19"/>
      <c r="AL18" s="19"/>
      <c r="AM18" s="19"/>
      <c r="AN18" s="589"/>
      <c r="AO18" s="19"/>
      <c r="AP18" s="19"/>
      <c r="AQ18" s="19"/>
      <c r="AR18" s="19"/>
      <c r="AS18" s="27"/>
      <c r="AT18" s="22"/>
      <c r="AU18"/>
    </row>
    <row r="19" spans="2:47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40">
        <f>V19*15</f>
        <v>120</v>
      </c>
      <c r="U19" s="57">
        <v>2</v>
      </c>
      <c r="V19" s="57">
        <v>8</v>
      </c>
      <c r="W19" s="139" t="s">
        <v>108</v>
      </c>
      <c r="X19" s="139" t="s">
        <v>116</v>
      </c>
      <c r="Y19" s="48">
        <f>AA19+AC19+AE19+AG19</f>
        <v>2</v>
      </c>
      <c r="Z19" s="49">
        <f>+AB19+AD19+AF19+AH19</f>
        <v>8</v>
      </c>
      <c r="AA19" s="50">
        <v>1</v>
      </c>
      <c r="AB19" s="212">
        <v>4</v>
      </c>
      <c r="AC19" s="213">
        <v>0.34</v>
      </c>
      <c r="AD19" s="212">
        <v>2</v>
      </c>
      <c r="AE19" s="50">
        <v>0.33</v>
      </c>
      <c r="AF19" s="51">
        <v>1</v>
      </c>
      <c r="AG19" s="50">
        <v>0.33</v>
      </c>
      <c r="AH19" s="51">
        <v>1</v>
      </c>
      <c r="AI19" s="214"/>
      <c r="AJ19" s="19"/>
      <c r="AK19" s="19"/>
      <c r="AL19" s="19"/>
      <c r="AM19" s="19"/>
      <c r="AN19" s="589"/>
      <c r="AO19" s="19"/>
      <c r="AP19" s="19"/>
      <c r="AQ19" s="19"/>
      <c r="AR19" s="19"/>
      <c r="AS19" s="27"/>
      <c r="AT19" s="22"/>
      <c r="AU19"/>
    </row>
    <row r="20" spans="2:47" ht="15.95" customHeight="1">
      <c r="B20" s="289"/>
      <c r="C20" s="46"/>
      <c r="D20" s="46" t="s">
        <v>22</v>
      </c>
      <c r="E20" s="98">
        <v>3.5</v>
      </c>
      <c r="F20" s="98">
        <v>0.5</v>
      </c>
      <c r="G20" s="479">
        <v>20</v>
      </c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93">
        <f>V20*20</f>
        <v>80</v>
      </c>
      <c r="U20" s="74">
        <v>2</v>
      </c>
      <c r="V20" s="74">
        <v>4</v>
      </c>
      <c r="W20" s="141" t="s">
        <v>108</v>
      </c>
      <c r="X20" s="141" t="s">
        <v>107</v>
      </c>
      <c r="Y20" s="62">
        <f t="shared" ref="Y20:Y21" si="7">AC20+AE20+AG20</f>
        <v>2</v>
      </c>
      <c r="Z20" s="63">
        <f t="shared" ref="Z20:Z21" si="8">AD20+AF20+AH20</f>
        <v>4</v>
      </c>
      <c r="AA20" s="64"/>
      <c r="AB20" s="65"/>
      <c r="AC20" s="66">
        <v>1</v>
      </c>
      <c r="AD20" s="67">
        <v>2</v>
      </c>
      <c r="AE20" s="66">
        <v>0.5</v>
      </c>
      <c r="AF20" s="67">
        <v>1</v>
      </c>
      <c r="AG20" s="66">
        <v>0.5</v>
      </c>
      <c r="AH20" s="67">
        <v>1</v>
      </c>
      <c r="AI20" s="5"/>
      <c r="AJ20" s="19"/>
      <c r="AK20" s="19"/>
      <c r="AL20" s="19"/>
      <c r="AM20" s="17"/>
      <c r="AN20" s="589"/>
      <c r="AO20" s="17"/>
      <c r="AP20" s="17"/>
      <c r="AQ20" s="17"/>
      <c r="AR20" s="17"/>
      <c r="AS20" s="27"/>
      <c r="AT20" s="22"/>
      <c r="AU20"/>
    </row>
    <row r="21" spans="2:47" ht="15.95" customHeight="1">
      <c r="B21" s="289"/>
      <c r="C21" s="46"/>
      <c r="D21" s="46" t="s">
        <v>21</v>
      </c>
      <c r="E21" s="98">
        <v>3.5</v>
      </c>
      <c r="F21" s="98">
        <v>0.5</v>
      </c>
      <c r="G21" s="479">
        <v>20</v>
      </c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93">
        <f>V21*20</f>
        <v>60</v>
      </c>
      <c r="U21" s="74">
        <v>1</v>
      </c>
      <c r="V21" s="74">
        <v>3</v>
      </c>
      <c r="W21" s="141"/>
      <c r="X21" s="141" t="s">
        <v>107</v>
      </c>
      <c r="Y21" s="62">
        <f t="shared" si="7"/>
        <v>1</v>
      </c>
      <c r="Z21" s="63">
        <f t="shared" si="8"/>
        <v>3</v>
      </c>
      <c r="AA21" s="64"/>
      <c r="AB21" s="65"/>
      <c r="AC21" s="66">
        <v>0.34</v>
      </c>
      <c r="AD21" s="67">
        <v>1</v>
      </c>
      <c r="AE21" s="66">
        <v>0.33</v>
      </c>
      <c r="AF21" s="67">
        <v>1</v>
      </c>
      <c r="AG21" s="66">
        <v>0.33</v>
      </c>
      <c r="AH21" s="67">
        <v>1</v>
      </c>
      <c r="AI21" s="17"/>
      <c r="AJ21" s="17"/>
      <c r="AK21" s="17"/>
      <c r="AL21" s="17"/>
      <c r="AM21" s="17"/>
      <c r="AN21" s="589"/>
      <c r="AO21" s="17"/>
      <c r="AP21" s="17"/>
      <c r="AQ21" s="17"/>
      <c r="AR21" s="17"/>
      <c r="AS21" s="27"/>
      <c r="AT21" s="22"/>
      <c r="AU21"/>
    </row>
    <row r="22" spans="2:47" ht="15.95" customHeight="1">
      <c r="B22" s="289"/>
      <c r="C22" s="46"/>
      <c r="D22" s="46" t="s">
        <v>24</v>
      </c>
      <c r="E22" s="98">
        <v>3</v>
      </c>
      <c r="F22" s="98">
        <v>1</v>
      </c>
      <c r="G22" s="479">
        <v>20</v>
      </c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3">
        <f>V22*20</f>
        <v>40</v>
      </c>
      <c r="U22" s="82">
        <v>1</v>
      </c>
      <c r="V22" s="82">
        <v>2</v>
      </c>
      <c r="W22" s="142"/>
      <c r="X22" s="142" t="s">
        <v>116</v>
      </c>
      <c r="Y22" s="68"/>
      <c r="Z22" s="69"/>
      <c r="AA22" s="70">
        <v>1</v>
      </c>
      <c r="AB22" s="71">
        <v>2</v>
      </c>
      <c r="AC22" s="72"/>
      <c r="AD22" s="73"/>
      <c r="AE22" s="72"/>
      <c r="AF22" s="73"/>
      <c r="AG22" s="72"/>
      <c r="AH22" s="73"/>
      <c r="AI22" s="17"/>
      <c r="AJ22" s="17"/>
      <c r="AK22" s="17"/>
      <c r="AL22" s="17"/>
      <c r="AM22" s="17"/>
      <c r="AN22" s="589"/>
      <c r="AO22" s="17"/>
      <c r="AP22" s="17"/>
      <c r="AQ22" s="17"/>
      <c r="AR22" s="17"/>
      <c r="AS22" s="27"/>
      <c r="AT22" s="22"/>
      <c r="AU22"/>
    </row>
    <row r="23" spans="2:47" ht="15.95" customHeight="1">
      <c r="B23" s="289"/>
      <c r="C23" s="46"/>
      <c r="D23" s="46" t="s">
        <v>25</v>
      </c>
      <c r="E23" s="98">
        <v>3</v>
      </c>
      <c r="F23" s="98">
        <v>1</v>
      </c>
      <c r="G23" s="479">
        <v>20</v>
      </c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3">
        <f>V23*20</f>
        <v>0</v>
      </c>
      <c r="U23" s="82">
        <v>0</v>
      </c>
      <c r="V23" s="82">
        <v>0</v>
      </c>
      <c r="W23" s="142"/>
      <c r="X23" s="142" t="s">
        <v>116</v>
      </c>
      <c r="Y23" s="68"/>
      <c r="Z23" s="69"/>
      <c r="AA23" s="70">
        <v>0</v>
      </c>
      <c r="AB23" s="71">
        <v>0</v>
      </c>
      <c r="AC23" s="72"/>
      <c r="AD23" s="73"/>
      <c r="AE23" s="72"/>
      <c r="AF23" s="73"/>
      <c r="AG23" s="72"/>
      <c r="AH23" s="73"/>
      <c r="AI23" s="17"/>
      <c r="AJ23" s="17"/>
      <c r="AK23" s="17"/>
      <c r="AL23" s="17"/>
      <c r="AM23" s="17"/>
      <c r="AN23" s="589"/>
      <c r="AO23" s="17"/>
      <c r="AP23" s="17"/>
      <c r="AQ23" s="17"/>
      <c r="AR23" s="17"/>
      <c r="AS23" s="27"/>
      <c r="AT23" s="22"/>
      <c r="AU23"/>
    </row>
    <row r="24" spans="2:47" ht="15.95" customHeight="1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433"/>
      <c r="U24" s="447"/>
      <c r="V24" s="447"/>
      <c r="W24" s="304"/>
      <c r="X24" s="304"/>
      <c r="Y24" s="54"/>
      <c r="Z24" s="54"/>
      <c r="AA24" s="53"/>
      <c r="AB24" s="53"/>
      <c r="AC24" s="53"/>
      <c r="AD24" s="53"/>
      <c r="AE24" s="53"/>
      <c r="AF24" s="53"/>
      <c r="AG24" s="53"/>
      <c r="AH24" s="319"/>
      <c r="AI24" s="17"/>
      <c r="AJ24" s="17"/>
      <c r="AK24" s="17"/>
      <c r="AL24" s="17"/>
      <c r="AM24" s="17"/>
      <c r="AN24" s="589"/>
      <c r="AO24" s="17"/>
      <c r="AP24" s="17"/>
      <c r="AQ24" s="17"/>
      <c r="AR24" s="17"/>
      <c r="AS24" s="27"/>
      <c r="AT24" s="22"/>
      <c r="AU24"/>
    </row>
    <row r="25" spans="2:47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9">
        <v>20</v>
      </c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509">
        <v>168</v>
      </c>
      <c r="Q25" s="509">
        <v>31</v>
      </c>
      <c r="R25" s="57">
        <v>5</v>
      </c>
      <c r="S25" s="57">
        <v>11</v>
      </c>
      <c r="T25" s="140">
        <v>220</v>
      </c>
      <c r="U25" s="140">
        <v>5</v>
      </c>
      <c r="V25" s="140">
        <v>11</v>
      </c>
      <c r="W25" s="140" t="s">
        <v>120</v>
      </c>
      <c r="X25" s="140" t="s">
        <v>121</v>
      </c>
      <c r="Y25" s="57">
        <f>AA25+AC25+AE25+AG25</f>
        <v>5</v>
      </c>
      <c r="Z25" s="58">
        <f>+AB25+AD25+AF25+AH25</f>
        <v>11</v>
      </c>
      <c r="AA25" s="59">
        <v>2</v>
      </c>
      <c r="AB25" s="60">
        <v>4</v>
      </c>
      <c r="AC25" s="59">
        <v>1</v>
      </c>
      <c r="AD25" s="60">
        <v>3</v>
      </c>
      <c r="AE25" s="59">
        <v>1</v>
      </c>
      <c r="AF25" s="60">
        <v>2</v>
      </c>
      <c r="AG25" s="59">
        <v>1</v>
      </c>
      <c r="AH25" s="60">
        <v>2</v>
      </c>
      <c r="AI25" s="33"/>
      <c r="AJ25" s="33"/>
      <c r="AK25" s="33"/>
      <c r="AL25" s="33"/>
      <c r="AM25" s="33"/>
      <c r="AN25" s="589"/>
      <c r="AO25" s="33"/>
      <c r="AP25" s="33"/>
      <c r="AQ25" s="33"/>
      <c r="AR25" s="33"/>
      <c r="AS25" s="34"/>
      <c r="AT25" s="31"/>
    </row>
    <row r="26" spans="2:47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479">
        <v>20</v>
      </c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509">
        <v>151</v>
      </c>
      <c r="Q26" s="509">
        <v>17</v>
      </c>
      <c r="R26" s="57">
        <v>4</v>
      </c>
      <c r="S26" s="57">
        <v>10</v>
      </c>
      <c r="T26" s="140">
        <v>200</v>
      </c>
      <c r="U26" s="140">
        <v>4</v>
      </c>
      <c r="V26" s="140">
        <v>10</v>
      </c>
      <c r="W26" s="140" t="s">
        <v>120</v>
      </c>
      <c r="X26" s="140" t="s">
        <v>164</v>
      </c>
      <c r="Y26" s="57">
        <f>AA26+AC26+AE26+AG26</f>
        <v>4</v>
      </c>
      <c r="Z26" s="58">
        <f>+AB26+AD26+AF26+AH26</f>
        <v>10</v>
      </c>
      <c r="AA26" s="156">
        <v>1</v>
      </c>
      <c r="AB26" s="60">
        <v>3</v>
      </c>
      <c r="AC26" s="59">
        <v>1</v>
      </c>
      <c r="AD26" s="60">
        <v>3</v>
      </c>
      <c r="AE26" s="59">
        <v>1</v>
      </c>
      <c r="AF26" s="60">
        <v>2</v>
      </c>
      <c r="AG26" s="59">
        <v>1</v>
      </c>
      <c r="AH26" s="60">
        <v>2</v>
      </c>
      <c r="AI26" s="33"/>
      <c r="AJ26" s="33"/>
      <c r="AK26" s="33"/>
      <c r="AL26" s="33"/>
      <c r="AM26" s="33"/>
      <c r="AN26" s="589"/>
      <c r="AO26" s="33"/>
      <c r="AP26" s="33"/>
      <c r="AQ26" s="33"/>
      <c r="AR26" s="33"/>
      <c r="AS26" s="34"/>
      <c r="AT26" s="31"/>
    </row>
    <row r="27" spans="2:47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509">
        <f>64+105</f>
        <v>169</v>
      </c>
      <c r="Q27" s="509">
        <f>5+19</f>
        <v>24</v>
      </c>
      <c r="R27" s="57">
        <v>5</v>
      </c>
      <c r="S27" s="619">
        <v>15</v>
      </c>
      <c r="T27" s="409">
        <v>225</v>
      </c>
      <c r="U27" s="140">
        <v>5</v>
      </c>
      <c r="V27" s="619">
        <v>15</v>
      </c>
      <c r="W27" s="140" t="s">
        <v>120</v>
      </c>
      <c r="X27" s="140" t="s">
        <v>121</v>
      </c>
      <c r="Y27" s="57">
        <f>AA27+AC27+AE27+AG27</f>
        <v>5</v>
      </c>
      <c r="Z27" s="58">
        <f>+AB27+AD27+AF27+AH27</f>
        <v>16</v>
      </c>
      <c r="AA27" s="59">
        <v>2</v>
      </c>
      <c r="AB27" s="60">
        <v>6</v>
      </c>
      <c r="AC27" s="59">
        <v>1.5</v>
      </c>
      <c r="AD27" s="60">
        <v>6</v>
      </c>
      <c r="AE27" s="59">
        <v>0.75</v>
      </c>
      <c r="AF27" s="60">
        <v>2</v>
      </c>
      <c r="AG27" s="59">
        <v>0.75</v>
      </c>
      <c r="AH27" s="60">
        <v>2</v>
      </c>
      <c r="AI27" s="33"/>
      <c r="AJ27" s="33"/>
      <c r="AK27" s="33"/>
      <c r="AL27" s="33"/>
      <c r="AM27" s="33"/>
      <c r="AN27" s="589"/>
      <c r="AO27" s="33"/>
      <c r="AP27" s="33"/>
      <c r="AQ27" s="33"/>
      <c r="AR27" s="33"/>
      <c r="AS27" s="34"/>
      <c r="AT27" s="31"/>
    </row>
    <row r="28" spans="2:47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479">
        <v>20</v>
      </c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510">
        <v>94</v>
      </c>
      <c r="Q28" s="510">
        <v>15</v>
      </c>
      <c r="R28" s="74">
        <v>3</v>
      </c>
      <c r="S28" s="74">
        <v>6</v>
      </c>
      <c r="T28" s="93">
        <v>120</v>
      </c>
      <c r="U28" s="93">
        <v>3</v>
      </c>
      <c r="V28" s="93">
        <v>6</v>
      </c>
      <c r="W28" s="93" t="s">
        <v>112</v>
      </c>
      <c r="X28" s="93" t="s">
        <v>113</v>
      </c>
      <c r="Y28" s="74">
        <f t="shared" ref="Y28:Y29" si="9">AC28+AE28+AG28</f>
        <v>3</v>
      </c>
      <c r="Z28" s="75">
        <f t="shared" ref="Z28:Z29" si="10">AD28+AF28+AH28</f>
        <v>6</v>
      </c>
      <c r="AA28" s="76"/>
      <c r="AB28" s="215"/>
      <c r="AC28" s="78">
        <v>1.5</v>
      </c>
      <c r="AD28" s="79">
        <v>4</v>
      </c>
      <c r="AE28" s="78">
        <v>0.75</v>
      </c>
      <c r="AF28" s="79">
        <v>1</v>
      </c>
      <c r="AG28" s="78">
        <v>0.75</v>
      </c>
      <c r="AH28" s="79">
        <v>1</v>
      </c>
      <c r="AI28" s="33"/>
      <c r="AJ28" s="33"/>
      <c r="AK28" s="33"/>
      <c r="AL28" s="33"/>
      <c r="AM28" s="33"/>
      <c r="AN28" s="589"/>
      <c r="AO28" s="33"/>
      <c r="AP28" s="33"/>
      <c r="AQ28" s="33"/>
      <c r="AR28" s="33"/>
      <c r="AS28" s="34"/>
      <c r="AT28" s="31"/>
    </row>
    <row r="29" spans="2:47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479">
        <v>20</v>
      </c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510">
        <v>107</v>
      </c>
      <c r="Q29" s="510">
        <v>21</v>
      </c>
      <c r="R29" s="74">
        <v>3</v>
      </c>
      <c r="S29" s="74">
        <v>6</v>
      </c>
      <c r="T29" s="93">
        <v>120</v>
      </c>
      <c r="U29" s="93">
        <v>3</v>
      </c>
      <c r="V29" s="93">
        <v>6</v>
      </c>
      <c r="W29" s="93" t="s">
        <v>112</v>
      </c>
      <c r="X29" s="93" t="s">
        <v>113</v>
      </c>
      <c r="Y29" s="74">
        <f t="shared" si="9"/>
        <v>3</v>
      </c>
      <c r="Z29" s="75">
        <f t="shared" si="10"/>
        <v>6</v>
      </c>
      <c r="AA29" s="76"/>
      <c r="AB29" s="77"/>
      <c r="AC29" s="78">
        <v>1.5</v>
      </c>
      <c r="AD29" s="79">
        <v>4</v>
      </c>
      <c r="AE29" s="78">
        <v>0.75</v>
      </c>
      <c r="AF29" s="79">
        <v>1</v>
      </c>
      <c r="AG29" s="78">
        <v>0.75</v>
      </c>
      <c r="AH29" s="79">
        <v>1</v>
      </c>
      <c r="AI29" s="33"/>
      <c r="AJ29" s="33"/>
      <c r="AK29" s="33"/>
      <c r="AL29" s="33"/>
      <c r="AM29" s="33"/>
      <c r="AN29" s="589"/>
      <c r="AO29" s="33"/>
      <c r="AP29" s="33"/>
      <c r="AQ29" s="33"/>
      <c r="AR29" s="33"/>
      <c r="AS29" s="34"/>
      <c r="AT29" s="31"/>
    </row>
    <row r="30" spans="2:47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479">
        <v>20</v>
      </c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511">
        <v>72</v>
      </c>
      <c r="Q30" s="511">
        <v>11</v>
      </c>
      <c r="R30" s="82">
        <v>2</v>
      </c>
      <c r="S30" s="82">
        <v>5</v>
      </c>
      <c r="T30" s="143">
        <v>120</v>
      </c>
      <c r="U30" s="143">
        <v>2</v>
      </c>
      <c r="V30" s="143">
        <v>6</v>
      </c>
      <c r="W30" s="143" t="s">
        <v>114</v>
      </c>
      <c r="X30" s="143" t="s">
        <v>115</v>
      </c>
      <c r="Y30" s="80"/>
      <c r="Z30" s="81"/>
      <c r="AA30" s="82">
        <v>2</v>
      </c>
      <c r="AB30" s="83">
        <v>6</v>
      </c>
      <c r="AC30" s="80"/>
      <c r="AD30" s="81"/>
      <c r="AE30" s="80"/>
      <c r="AF30" s="81"/>
      <c r="AG30" s="80"/>
      <c r="AH30" s="81"/>
      <c r="AI30" s="33"/>
      <c r="AJ30" s="33"/>
      <c r="AK30" s="33"/>
      <c r="AL30" s="33"/>
      <c r="AM30" s="33"/>
      <c r="AN30" s="589"/>
      <c r="AO30" s="33"/>
      <c r="AP30" s="33"/>
      <c r="AQ30" s="33"/>
      <c r="AR30" s="33"/>
      <c r="AS30" s="34"/>
      <c r="AT30" s="31"/>
    </row>
    <row r="31" spans="2:47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479">
        <v>20</v>
      </c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511">
        <v>93</v>
      </c>
      <c r="Q31" s="511">
        <v>3</v>
      </c>
      <c r="R31" s="82"/>
      <c r="S31" s="82"/>
      <c r="T31" s="143">
        <v>120</v>
      </c>
      <c r="U31" s="143">
        <v>2</v>
      </c>
      <c r="V31" s="143">
        <v>6</v>
      </c>
      <c r="W31" s="143" t="s">
        <v>114</v>
      </c>
      <c r="X31" s="143" t="s">
        <v>115</v>
      </c>
      <c r="Y31" s="80"/>
      <c r="Z31" s="81"/>
      <c r="AA31" s="82">
        <v>2</v>
      </c>
      <c r="AB31" s="83">
        <v>6</v>
      </c>
      <c r="AC31" s="80"/>
      <c r="AD31" s="81"/>
      <c r="AE31" s="80"/>
      <c r="AF31" s="81"/>
      <c r="AG31" s="80"/>
      <c r="AH31" s="81"/>
      <c r="AI31" s="33"/>
      <c r="AJ31" s="33"/>
      <c r="AK31" s="33"/>
      <c r="AL31" s="33"/>
      <c r="AM31" s="33"/>
      <c r="AN31" s="589"/>
      <c r="AO31" s="33"/>
      <c r="AP31" s="33"/>
      <c r="AQ31" s="33"/>
      <c r="AR31" s="33"/>
      <c r="AS31" s="34"/>
      <c r="AT31" s="31"/>
    </row>
    <row r="32" spans="2:47" ht="15.95" customHeight="1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433"/>
      <c r="U32" s="447"/>
      <c r="V32" s="447"/>
      <c r="W32" s="304"/>
      <c r="X32" s="304"/>
      <c r="Y32" s="54"/>
      <c r="Z32" s="54"/>
      <c r="AA32" s="53"/>
      <c r="AB32" s="53"/>
      <c r="AC32" s="53"/>
      <c r="AD32" s="53"/>
      <c r="AE32" s="53"/>
      <c r="AF32" s="283"/>
      <c r="AG32" s="283"/>
      <c r="AH32" s="319"/>
      <c r="AI32" s="19"/>
      <c r="AJ32" s="19"/>
      <c r="AK32" s="19"/>
      <c r="AL32" s="19"/>
      <c r="AM32" s="19"/>
      <c r="AN32" s="589"/>
      <c r="AO32" s="19"/>
      <c r="AP32" s="19"/>
      <c r="AQ32" s="19"/>
      <c r="AR32" s="19"/>
      <c r="AS32" s="27"/>
      <c r="AT32" s="22"/>
      <c r="AU32"/>
    </row>
    <row r="33" spans="2:47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485">
        <v>17</v>
      </c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619">
        <v>6</v>
      </c>
      <c r="S33" s="57">
        <v>14</v>
      </c>
      <c r="T33" s="140">
        <f t="shared" ref="T33:T38" si="11">V33*G33</f>
        <v>221</v>
      </c>
      <c r="U33" s="57">
        <v>5</v>
      </c>
      <c r="V33" s="619">
        <v>13</v>
      </c>
      <c r="W33" s="409" t="s">
        <v>406</v>
      </c>
      <c r="X33" s="409" t="s">
        <v>407</v>
      </c>
      <c r="Y33" s="48">
        <v>5</v>
      </c>
      <c r="Z33" s="618">
        <v>13</v>
      </c>
      <c r="AA33" s="409">
        <v>2.2999999999999998</v>
      </c>
      <c r="AB33" s="472">
        <v>6</v>
      </c>
      <c r="AC33" s="409">
        <v>1.5</v>
      </c>
      <c r="AD33" s="472">
        <v>3</v>
      </c>
      <c r="AE33" s="409">
        <v>0.6</v>
      </c>
      <c r="AF33" s="350">
        <v>2</v>
      </c>
      <c r="AG33" s="409">
        <v>0.6</v>
      </c>
      <c r="AH33" s="51">
        <v>2</v>
      </c>
      <c r="AI33" s="17"/>
      <c r="AJ33" s="17"/>
      <c r="AK33" s="17"/>
      <c r="AL33" s="17"/>
      <c r="AM33" s="17"/>
      <c r="AN33" s="589"/>
      <c r="AO33" s="17"/>
      <c r="AP33" s="17"/>
      <c r="AQ33" s="17"/>
      <c r="AR33" s="17"/>
      <c r="AS33" s="27"/>
      <c r="AT33" s="22"/>
      <c r="AU33"/>
    </row>
    <row r="34" spans="2:47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434">
        <f t="shared" si="11"/>
        <v>120</v>
      </c>
      <c r="U34" s="448">
        <v>3</v>
      </c>
      <c r="V34" s="448">
        <v>10</v>
      </c>
      <c r="W34" s="144" t="s">
        <v>109</v>
      </c>
      <c r="X34" s="144" t="s">
        <v>111</v>
      </c>
      <c r="Y34" s="112">
        <f t="shared" ref="Y34:Y35" si="12">AA34+AC34+AE34+AG34</f>
        <v>3</v>
      </c>
      <c r="Z34" s="113">
        <v>10</v>
      </c>
      <c r="AA34" s="84"/>
      <c r="AB34" s="85"/>
      <c r="AC34" s="110">
        <v>1.8</v>
      </c>
      <c r="AD34" s="157">
        <v>6</v>
      </c>
      <c r="AE34" s="110">
        <v>0.6</v>
      </c>
      <c r="AF34" s="111">
        <v>2</v>
      </c>
      <c r="AG34" s="110">
        <v>0.6</v>
      </c>
      <c r="AH34" s="111">
        <v>2</v>
      </c>
      <c r="AI34" s="17"/>
      <c r="AJ34" s="17"/>
      <c r="AK34" s="17"/>
      <c r="AL34" s="17"/>
      <c r="AM34" s="17"/>
      <c r="AN34" s="589"/>
      <c r="AO34" s="17"/>
      <c r="AP34" s="17"/>
      <c r="AQ34" s="17"/>
      <c r="AR34" s="17"/>
      <c r="AS34" s="27"/>
      <c r="AT34" s="22"/>
      <c r="AU34"/>
    </row>
    <row r="35" spans="2:47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434">
        <f t="shared" si="11"/>
        <v>150</v>
      </c>
      <c r="U35" s="448">
        <v>3</v>
      </c>
      <c r="V35" s="448">
        <v>10</v>
      </c>
      <c r="W35" s="144" t="s">
        <v>109</v>
      </c>
      <c r="X35" s="144" t="s">
        <v>111</v>
      </c>
      <c r="Y35" s="112">
        <f t="shared" si="12"/>
        <v>3</v>
      </c>
      <c r="Z35" s="113">
        <f t="shared" ref="Z35:Z36" si="13">AB35+AD35+AF35+AH35</f>
        <v>10</v>
      </c>
      <c r="AA35" s="84"/>
      <c r="AB35" s="85"/>
      <c r="AC35" s="110">
        <v>1.8</v>
      </c>
      <c r="AD35" s="111">
        <v>6</v>
      </c>
      <c r="AE35" s="110">
        <v>0.6</v>
      </c>
      <c r="AF35" s="111">
        <v>2</v>
      </c>
      <c r="AG35" s="110">
        <v>0.6</v>
      </c>
      <c r="AH35" s="111">
        <v>2</v>
      </c>
      <c r="AI35" s="17"/>
      <c r="AJ35" s="17"/>
      <c r="AK35" s="17"/>
      <c r="AL35" s="17"/>
      <c r="AM35" s="17"/>
      <c r="AN35" s="589"/>
      <c r="AO35" s="17"/>
      <c r="AP35" s="17"/>
      <c r="AQ35" s="17"/>
      <c r="AR35" s="17"/>
      <c r="AS35" s="27"/>
      <c r="AT35" s="22"/>
      <c r="AU35"/>
    </row>
    <row r="36" spans="2:47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434">
        <f t="shared" si="11"/>
        <v>135</v>
      </c>
      <c r="U36" s="448">
        <v>3</v>
      </c>
      <c r="V36" s="498">
        <v>9</v>
      </c>
      <c r="W36" s="144" t="s">
        <v>109</v>
      </c>
      <c r="X36" s="144" t="s">
        <v>111</v>
      </c>
      <c r="Y36" s="112">
        <f t="shared" ref="Y36:Y37" si="14">AA36+AC36+AE36+AG36</f>
        <v>3</v>
      </c>
      <c r="Z36" s="499">
        <f t="shared" si="13"/>
        <v>9</v>
      </c>
      <c r="AA36" s="68"/>
      <c r="AB36" s="69"/>
      <c r="AC36" s="216">
        <v>1.8</v>
      </c>
      <c r="AD36" s="499">
        <v>5</v>
      </c>
      <c r="AE36" s="216">
        <v>0.6</v>
      </c>
      <c r="AF36" s="217">
        <v>2</v>
      </c>
      <c r="AG36" s="216">
        <v>0.6</v>
      </c>
      <c r="AH36" s="217">
        <v>2</v>
      </c>
      <c r="AI36" s="17"/>
      <c r="AJ36" s="17"/>
      <c r="AK36" s="17"/>
      <c r="AL36" s="17"/>
      <c r="AM36" s="17"/>
      <c r="AN36" s="589"/>
      <c r="AO36" s="17"/>
      <c r="AP36" s="17"/>
      <c r="AQ36" s="17"/>
      <c r="AR36" s="17"/>
      <c r="AS36" s="27"/>
      <c r="AT36" s="22"/>
      <c r="AU36"/>
    </row>
    <row r="37" spans="2:47" ht="15.95" customHeight="1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434">
        <f t="shared" si="11"/>
        <v>90</v>
      </c>
      <c r="U37" s="448">
        <v>2</v>
      </c>
      <c r="V37" s="616">
        <v>3</v>
      </c>
      <c r="W37" s="144" t="s">
        <v>163</v>
      </c>
      <c r="X37" s="144" t="s">
        <v>111</v>
      </c>
      <c r="Y37" s="112">
        <f t="shared" si="14"/>
        <v>2</v>
      </c>
      <c r="Z37" s="617">
        <v>3</v>
      </c>
      <c r="AA37" s="68"/>
      <c r="AB37" s="69"/>
      <c r="AC37" s="144">
        <v>1</v>
      </c>
      <c r="AD37" s="157">
        <v>2</v>
      </c>
      <c r="AE37" s="144">
        <v>0.5</v>
      </c>
      <c r="AF37" s="157">
        <v>1</v>
      </c>
      <c r="AG37" s="144">
        <v>0.5</v>
      </c>
      <c r="AH37" s="157">
        <v>1</v>
      </c>
      <c r="AI37" s="229"/>
      <c r="AJ37" s="229"/>
      <c r="AK37" s="229"/>
      <c r="AL37" s="229"/>
      <c r="AM37" s="229"/>
      <c r="AN37" s="230"/>
      <c r="AO37" s="17"/>
      <c r="AP37" s="17"/>
      <c r="AQ37" s="17"/>
      <c r="AR37" s="17"/>
      <c r="AS37" s="27"/>
      <c r="AT37" s="22"/>
      <c r="AU37"/>
    </row>
    <row r="38" spans="2:47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3">
        <f t="shared" si="11"/>
        <v>150</v>
      </c>
      <c r="U38" s="82">
        <v>2</v>
      </c>
      <c r="V38" s="488">
        <v>10</v>
      </c>
      <c r="W38" s="142" t="s">
        <v>118</v>
      </c>
      <c r="X38" s="142" t="s">
        <v>119</v>
      </c>
      <c r="Y38" s="68"/>
      <c r="Z38" s="69"/>
      <c r="AA38" s="70">
        <v>2</v>
      </c>
      <c r="AB38" s="492">
        <v>10</v>
      </c>
      <c r="AC38" s="72"/>
      <c r="AD38" s="73"/>
      <c r="AE38" s="72"/>
      <c r="AF38" s="73"/>
      <c r="AG38" s="72"/>
      <c r="AH38" s="73"/>
      <c r="AI38" s="229"/>
      <c r="AJ38" s="229"/>
      <c r="AK38" s="231"/>
      <c r="AL38" s="231"/>
      <c r="AM38" s="230"/>
      <c r="AN38" s="230"/>
      <c r="AO38" s="17"/>
      <c r="AP38" s="17"/>
      <c r="AQ38" s="17"/>
      <c r="AR38" s="17"/>
      <c r="AS38" s="27"/>
      <c r="AT38" s="22"/>
      <c r="AU38"/>
    </row>
    <row r="39" spans="2:47" ht="15.95" customHeight="1">
      <c r="B39" s="289"/>
      <c r="C39" s="45"/>
      <c r="D39" s="86" t="s">
        <v>38</v>
      </c>
      <c r="E39" s="98">
        <v>2</v>
      </c>
      <c r="F39" s="98">
        <v>2</v>
      </c>
      <c r="G39" s="479">
        <v>20</v>
      </c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3">
        <f>V39*20</f>
        <v>120</v>
      </c>
      <c r="U39" s="82">
        <v>2</v>
      </c>
      <c r="V39" s="82">
        <v>6</v>
      </c>
      <c r="W39" s="142" t="s">
        <v>118</v>
      </c>
      <c r="X39" s="142" t="s">
        <v>119</v>
      </c>
      <c r="Y39" s="68"/>
      <c r="Z39" s="69"/>
      <c r="AA39" s="70">
        <v>2</v>
      </c>
      <c r="AB39" s="71">
        <v>6</v>
      </c>
      <c r="AC39" s="72"/>
      <c r="AD39" s="73"/>
      <c r="AE39" s="72"/>
      <c r="AF39" s="73"/>
      <c r="AG39" s="72"/>
      <c r="AH39" s="73"/>
      <c r="AI39" s="17"/>
      <c r="AJ39" s="17"/>
      <c r="AK39" s="17"/>
      <c r="AL39" s="17"/>
      <c r="AM39" s="17"/>
      <c r="AN39" s="589"/>
      <c r="AO39" s="17"/>
      <c r="AP39" s="17"/>
      <c r="AQ39" s="17"/>
      <c r="AR39" s="17"/>
      <c r="AS39" s="27"/>
      <c r="AT39" s="22"/>
      <c r="AU39"/>
    </row>
    <row r="40" spans="2:47" ht="15.95" customHeight="1">
      <c r="B40" s="289"/>
      <c r="C40" s="45"/>
      <c r="D40" s="86" t="s">
        <v>39</v>
      </c>
      <c r="E40" s="98">
        <v>2</v>
      </c>
      <c r="F40" s="98">
        <v>2</v>
      </c>
      <c r="G40" s="479">
        <v>20</v>
      </c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3">
        <f>V40*20</f>
        <v>120</v>
      </c>
      <c r="U40" s="82">
        <v>2</v>
      </c>
      <c r="V40" s="82">
        <v>6</v>
      </c>
      <c r="W40" s="142" t="s">
        <v>118</v>
      </c>
      <c r="X40" s="142" t="s">
        <v>119</v>
      </c>
      <c r="Y40" s="68"/>
      <c r="Z40" s="69"/>
      <c r="AA40" s="70">
        <v>2</v>
      </c>
      <c r="AB40" s="71">
        <v>6</v>
      </c>
      <c r="AC40" s="72"/>
      <c r="AD40" s="73"/>
      <c r="AE40" s="72"/>
      <c r="AF40" s="73"/>
      <c r="AG40" s="72"/>
      <c r="AH40" s="73"/>
      <c r="AI40" s="17"/>
      <c r="AJ40" s="17"/>
      <c r="AK40" s="17"/>
      <c r="AL40" s="17"/>
      <c r="AM40" s="17"/>
      <c r="AN40" s="589"/>
      <c r="AO40" s="17"/>
      <c r="AP40" s="17"/>
      <c r="AQ40" s="17"/>
      <c r="AR40" s="17"/>
      <c r="AS40" s="27"/>
      <c r="AT40" s="22"/>
      <c r="AU40"/>
    </row>
    <row r="41" spans="2:47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3">
        <f>V41*G41</f>
        <v>120</v>
      </c>
      <c r="U41" s="82">
        <v>2</v>
      </c>
      <c r="V41" s="488">
        <v>10</v>
      </c>
      <c r="W41" s="142" t="s">
        <v>118</v>
      </c>
      <c r="X41" s="142" t="s">
        <v>119</v>
      </c>
      <c r="Y41" s="68"/>
      <c r="Z41" s="69"/>
      <c r="AA41" s="70">
        <v>2</v>
      </c>
      <c r="AB41" s="492">
        <v>10</v>
      </c>
      <c r="AC41" s="80"/>
      <c r="AD41" s="81"/>
      <c r="AE41" s="80"/>
      <c r="AF41" s="81"/>
      <c r="AG41" s="80"/>
      <c r="AH41" s="81"/>
      <c r="AI41" s="17"/>
      <c r="AJ41" s="17"/>
      <c r="AK41" s="17"/>
      <c r="AL41" s="17"/>
      <c r="AM41" s="17"/>
      <c r="AN41" s="589"/>
      <c r="AO41" s="17"/>
      <c r="AP41" s="17"/>
      <c r="AQ41" s="17"/>
      <c r="AR41" s="17"/>
      <c r="AS41" s="27"/>
      <c r="AT41" s="22"/>
      <c r="AU41"/>
    </row>
    <row r="42" spans="2:47" ht="15.95" customHeight="1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433"/>
      <c r="U42" s="447"/>
      <c r="V42" s="447"/>
      <c r="W42" s="304"/>
      <c r="X42" s="304"/>
      <c r="Y42" s="54"/>
      <c r="Z42" s="54"/>
      <c r="AA42" s="53"/>
      <c r="AB42" s="53"/>
      <c r="AC42" s="53"/>
      <c r="AD42" s="53"/>
      <c r="AE42" s="53"/>
      <c r="AF42" s="53"/>
      <c r="AG42" s="53"/>
      <c r="AH42" s="319"/>
      <c r="AI42" s="17"/>
      <c r="AJ42" s="17"/>
      <c r="AK42" s="17"/>
      <c r="AL42" s="17"/>
      <c r="AM42" s="17"/>
      <c r="AN42" s="589"/>
      <c r="AO42" s="17"/>
      <c r="AP42" s="17"/>
      <c r="AQ42" s="17"/>
      <c r="AR42" s="17"/>
      <c r="AS42" s="27"/>
      <c r="AT42" s="22"/>
      <c r="AU42"/>
    </row>
    <row r="43" spans="2:47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9">
        <v>20</v>
      </c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510">
        <v>156</v>
      </c>
      <c r="Q43" s="510">
        <v>62</v>
      </c>
      <c r="R43" s="74">
        <v>4</v>
      </c>
      <c r="S43" s="74">
        <v>9</v>
      </c>
      <c r="T43" s="93">
        <v>180</v>
      </c>
      <c r="U43" s="93">
        <v>4</v>
      </c>
      <c r="V43" s="93">
        <v>9</v>
      </c>
      <c r="W43" s="93" t="s">
        <v>124</v>
      </c>
      <c r="X43" s="93" t="s">
        <v>126</v>
      </c>
      <c r="Y43" s="74">
        <f t="shared" ref="Y43:Z43" si="15">AC43+AE43+AG43</f>
        <v>4</v>
      </c>
      <c r="Z43" s="75">
        <f t="shared" si="15"/>
        <v>9</v>
      </c>
      <c r="AA43" s="80"/>
      <c r="AB43" s="81"/>
      <c r="AC43" s="93">
        <v>2</v>
      </c>
      <c r="AD43" s="94">
        <v>5</v>
      </c>
      <c r="AE43" s="93">
        <v>1</v>
      </c>
      <c r="AF43" s="94">
        <v>2</v>
      </c>
      <c r="AG43" s="93">
        <v>1</v>
      </c>
      <c r="AH43" s="94">
        <v>2</v>
      </c>
      <c r="AI43" s="14"/>
      <c r="AJ43" s="14"/>
      <c r="AK43" s="14"/>
      <c r="AL43" s="14"/>
      <c r="AM43" s="14"/>
      <c r="AN43" s="589"/>
      <c r="AO43" s="14"/>
      <c r="AP43" s="14"/>
      <c r="AQ43" s="14"/>
      <c r="AR43" s="14"/>
      <c r="AS43" s="38"/>
      <c r="AT43" s="21"/>
    </row>
    <row r="44" spans="2:47" ht="15.95" customHeight="1">
      <c r="B44" s="292"/>
      <c r="C44" s="61"/>
      <c r="D44" s="61" t="s">
        <v>31</v>
      </c>
      <c r="E44" s="197">
        <v>3.5</v>
      </c>
      <c r="F44" s="197">
        <v>0.5</v>
      </c>
      <c r="G44" s="479">
        <v>20</v>
      </c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510">
        <v>161</v>
      </c>
      <c r="Q44" s="510">
        <v>66</v>
      </c>
      <c r="R44" s="74">
        <v>3</v>
      </c>
      <c r="S44" s="74">
        <v>8</v>
      </c>
      <c r="T44" s="93">
        <v>160</v>
      </c>
      <c r="U44" s="93">
        <v>3</v>
      </c>
      <c r="V44" s="93">
        <v>8</v>
      </c>
      <c r="W44" s="93" t="s">
        <v>124</v>
      </c>
      <c r="X44" s="93" t="s">
        <v>125</v>
      </c>
      <c r="Y44" s="74">
        <f t="shared" ref="Y44" si="16">AC44+AE44+AG44</f>
        <v>3</v>
      </c>
      <c r="Z44" s="75">
        <f t="shared" ref="Z44" si="17">AD44+AF44+AH44</f>
        <v>8</v>
      </c>
      <c r="AA44" s="76"/>
      <c r="AB44" s="77"/>
      <c r="AC44" s="93">
        <v>1.5</v>
      </c>
      <c r="AD44" s="94">
        <v>4</v>
      </c>
      <c r="AE44" s="93">
        <v>0.75</v>
      </c>
      <c r="AF44" s="94">
        <v>2</v>
      </c>
      <c r="AG44" s="93">
        <v>0.75</v>
      </c>
      <c r="AH44" s="94">
        <v>2</v>
      </c>
      <c r="AI44" s="19"/>
      <c r="AJ44" s="19"/>
      <c r="AK44" s="19"/>
      <c r="AL44" s="19"/>
      <c r="AM44" s="19"/>
      <c r="AN44" s="589"/>
      <c r="AO44" s="19"/>
      <c r="AP44" s="19"/>
      <c r="AQ44" s="19"/>
      <c r="AR44" s="19"/>
      <c r="AS44" s="27"/>
      <c r="AT44" s="22"/>
      <c r="AU44"/>
    </row>
    <row r="45" spans="2:47" ht="15.95" customHeight="1">
      <c r="B45" s="292"/>
      <c r="C45" s="61"/>
      <c r="D45" s="61" t="s">
        <v>34</v>
      </c>
      <c r="E45" s="197">
        <v>3</v>
      </c>
      <c r="F45" s="197">
        <v>1</v>
      </c>
      <c r="G45" s="479">
        <v>20</v>
      </c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407">
        <v>160</v>
      </c>
      <c r="N45" s="383">
        <v>3</v>
      </c>
      <c r="O45" s="383">
        <v>8</v>
      </c>
      <c r="P45" s="510">
        <v>170</v>
      </c>
      <c r="Q45" s="510">
        <v>71</v>
      </c>
      <c r="R45" s="74">
        <v>3</v>
      </c>
      <c r="S45" s="74">
        <v>8</v>
      </c>
      <c r="T45" s="93">
        <v>160</v>
      </c>
      <c r="U45" s="93">
        <v>3</v>
      </c>
      <c r="V45" s="93">
        <v>8</v>
      </c>
      <c r="W45" s="93" t="s">
        <v>124</v>
      </c>
      <c r="X45" s="93" t="s">
        <v>125</v>
      </c>
      <c r="Y45" s="74">
        <f t="shared" ref="Y45" si="18">AC45+AE45+AG45</f>
        <v>3</v>
      </c>
      <c r="Z45" s="75">
        <f t="shared" ref="Z45" si="19">AD45+AF45+AH45</f>
        <v>8</v>
      </c>
      <c r="AA45" s="76"/>
      <c r="AB45" s="77"/>
      <c r="AC45" s="93">
        <v>1.5</v>
      </c>
      <c r="AD45" s="94">
        <v>4</v>
      </c>
      <c r="AE45" s="93">
        <v>0.75</v>
      </c>
      <c r="AF45" s="94">
        <v>2</v>
      </c>
      <c r="AG45" s="93">
        <v>0.75</v>
      </c>
      <c r="AH45" s="94">
        <v>2</v>
      </c>
      <c r="AI45" s="19"/>
      <c r="AJ45" s="19"/>
      <c r="AK45" s="19"/>
      <c r="AL45" s="19"/>
      <c r="AM45" s="19"/>
      <c r="AN45" s="589"/>
      <c r="AO45" s="19"/>
      <c r="AP45" s="19"/>
      <c r="AQ45" s="19"/>
      <c r="AR45" s="19"/>
      <c r="AS45" s="27"/>
      <c r="AT45" s="22"/>
      <c r="AU45"/>
    </row>
    <row r="46" spans="2:47" ht="15.95" customHeight="1">
      <c r="B46" s="292"/>
      <c r="C46" s="61"/>
      <c r="D46" s="61" t="s">
        <v>28</v>
      </c>
      <c r="E46" s="197">
        <v>3</v>
      </c>
      <c r="F46" s="197">
        <v>1</v>
      </c>
      <c r="G46" s="5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412">
        <v>96</v>
      </c>
      <c r="N46" s="386">
        <v>2</v>
      </c>
      <c r="O46" s="386">
        <v>8</v>
      </c>
      <c r="P46" s="501">
        <v>140</v>
      </c>
      <c r="Q46" s="154">
        <v>38</v>
      </c>
      <c r="R46" s="96">
        <v>2</v>
      </c>
      <c r="S46" s="96">
        <v>10</v>
      </c>
      <c r="T46" s="80">
        <v>132</v>
      </c>
      <c r="U46" s="80">
        <v>2</v>
      </c>
      <c r="V46" s="501">
        <v>11</v>
      </c>
      <c r="W46" s="80" t="s">
        <v>127</v>
      </c>
      <c r="X46" s="80" t="s">
        <v>128</v>
      </c>
      <c r="Y46" s="80"/>
      <c r="Z46" s="81"/>
      <c r="AA46" s="96">
        <v>2</v>
      </c>
      <c r="AB46" s="500">
        <v>11</v>
      </c>
      <c r="AC46" s="80"/>
      <c r="AD46" s="81"/>
      <c r="AE46" s="80"/>
      <c r="AF46" s="81"/>
      <c r="AG46" s="80"/>
      <c r="AH46" s="81"/>
      <c r="AI46" s="19"/>
      <c r="AJ46" s="19"/>
      <c r="AK46" s="19"/>
      <c r="AL46" s="19"/>
      <c r="AM46" s="19"/>
      <c r="AN46" s="589"/>
      <c r="AO46" s="19"/>
      <c r="AP46" s="19"/>
      <c r="AQ46" s="19"/>
      <c r="AR46" s="19"/>
      <c r="AS46" s="27"/>
      <c r="AT46" s="22"/>
      <c r="AU46"/>
    </row>
    <row r="47" spans="2:47" ht="15.95" customHeight="1">
      <c r="B47" s="292"/>
      <c r="C47" s="61"/>
      <c r="D47" s="61" t="s">
        <v>32</v>
      </c>
      <c r="E47" s="197">
        <v>2</v>
      </c>
      <c r="F47" s="197">
        <v>2</v>
      </c>
      <c r="G47" s="479">
        <v>20</v>
      </c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412">
        <v>100</v>
      </c>
      <c r="N47" s="386">
        <v>2</v>
      </c>
      <c r="O47" s="386">
        <v>5</v>
      </c>
      <c r="P47" s="501">
        <v>116</v>
      </c>
      <c r="Q47" s="154">
        <v>18</v>
      </c>
      <c r="R47" s="96">
        <v>2</v>
      </c>
      <c r="S47" s="96">
        <v>5</v>
      </c>
      <c r="T47" s="80">
        <v>100</v>
      </c>
      <c r="U47" s="80">
        <v>2</v>
      </c>
      <c r="V47" s="612">
        <v>6</v>
      </c>
      <c r="W47" s="80" t="s">
        <v>127</v>
      </c>
      <c r="X47" s="80" t="s">
        <v>128</v>
      </c>
      <c r="Y47" s="80"/>
      <c r="Z47" s="81"/>
      <c r="AA47" s="96">
        <v>2</v>
      </c>
      <c r="AB47" s="471">
        <v>6</v>
      </c>
      <c r="AC47" s="80"/>
      <c r="AD47" s="81"/>
      <c r="AE47" s="80"/>
      <c r="AF47" s="81"/>
      <c r="AG47" s="80"/>
      <c r="AH47" s="81"/>
      <c r="AI47" s="19"/>
      <c r="AJ47" s="19"/>
      <c r="AK47" s="19"/>
      <c r="AL47" s="19"/>
      <c r="AM47" s="19"/>
      <c r="AN47" s="589"/>
      <c r="AO47" s="19"/>
      <c r="AP47" s="19"/>
      <c r="AQ47" s="19"/>
      <c r="AR47" s="19"/>
      <c r="AS47" s="27"/>
      <c r="AT47" s="22"/>
      <c r="AU47"/>
    </row>
    <row r="48" spans="2:47" ht="15.95" customHeight="1">
      <c r="B48" s="292"/>
      <c r="C48" s="61"/>
      <c r="D48" s="61" t="s">
        <v>42</v>
      </c>
      <c r="E48" s="197">
        <v>3</v>
      </c>
      <c r="F48" s="197">
        <v>1</v>
      </c>
      <c r="G48" s="479">
        <v>20</v>
      </c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412">
        <v>100</v>
      </c>
      <c r="N48" s="386">
        <v>2</v>
      </c>
      <c r="O48" s="386">
        <v>5</v>
      </c>
      <c r="P48" s="501">
        <v>120</v>
      </c>
      <c r="Q48" s="154">
        <v>20</v>
      </c>
      <c r="R48" s="96">
        <v>2</v>
      </c>
      <c r="S48" s="96">
        <v>5</v>
      </c>
      <c r="T48" s="80">
        <v>100</v>
      </c>
      <c r="U48" s="80">
        <v>2</v>
      </c>
      <c r="V48" s="612">
        <v>6</v>
      </c>
      <c r="W48" s="80" t="s">
        <v>127</v>
      </c>
      <c r="X48" s="80" t="s">
        <v>128</v>
      </c>
      <c r="Y48" s="80"/>
      <c r="Z48" s="81"/>
      <c r="AA48" s="96">
        <v>2</v>
      </c>
      <c r="AB48" s="471">
        <v>6</v>
      </c>
      <c r="AC48" s="80"/>
      <c r="AD48" s="81"/>
      <c r="AE48" s="80"/>
      <c r="AF48" s="81"/>
      <c r="AG48" s="80"/>
      <c r="AH48" s="81"/>
      <c r="AI48" s="19"/>
      <c r="AJ48" s="19"/>
      <c r="AK48" s="19"/>
      <c r="AL48" s="19"/>
      <c r="AM48" s="19"/>
      <c r="AN48" s="589"/>
      <c r="AO48" s="19"/>
      <c r="AP48" s="19"/>
      <c r="AQ48" s="19"/>
      <c r="AR48" s="19"/>
      <c r="AS48" s="27"/>
      <c r="AT48" s="22"/>
      <c r="AU48"/>
    </row>
    <row r="49" spans="2:47" ht="15.95" customHeight="1">
      <c r="B49" s="292"/>
      <c r="C49" s="61"/>
      <c r="D49" s="61" t="s">
        <v>33</v>
      </c>
      <c r="E49" s="197">
        <v>2</v>
      </c>
      <c r="F49" s="197">
        <v>2</v>
      </c>
      <c r="G49" s="479">
        <v>20</v>
      </c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>
        <v>100</v>
      </c>
      <c r="U49" s="80">
        <v>2</v>
      </c>
      <c r="V49" s="80">
        <v>5</v>
      </c>
      <c r="W49" s="80" t="s">
        <v>127</v>
      </c>
      <c r="X49" s="80" t="s">
        <v>128</v>
      </c>
      <c r="Y49" s="80"/>
      <c r="Z49" s="81"/>
      <c r="AA49" s="96">
        <v>2</v>
      </c>
      <c r="AB49" s="97">
        <v>5</v>
      </c>
      <c r="AC49" s="80"/>
      <c r="AD49" s="81"/>
      <c r="AE49" s="80"/>
      <c r="AF49" s="81"/>
      <c r="AG49" s="80"/>
      <c r="AH49" s="81"/>
      <c r="AI49" s="19"/>
      <c r="AJ49" s="19"/>
      <c r="AK49" s="19"/>
      <c r="AL49" s="19"/>
      <c r="AM49" s="19"/>
      <c r="AN49" s="589"/>
      <c r="AO49" s="19"/>
      <c r="AP49" s="19"/>
      <c r="AQ49" s="19"/>
      <c r="AR49" s="19"/>
      <c r="AS49" s="27"/>
      <c r="AT49" s="22"/>
      <c r="AU49"/>
    </row>
    <row r="50" spans="2:47" ht="15.95" customHeight="1">
      <c r="B50" s="294"/>
      <c r="C50" s="103"/>
      <c r="D50" s="56" t="s">
        <v>27</v>
      </c>
      <c r="E50" s="76">
        <v>2.5</v>
      </c>
      <c r="F50" s="76">
        <v>1.5</v>
      </c>
      <c r="G50" s="168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>
        <v>90</v>
      </c>
      <c r="U50" s="80">
        <v>2</v>
      </c>
      <c r="V50" s="80">
        <v>3</v>
      </c>
      <c r="W50" s="80" t="s">
        <v>127</v>
      </c>
      <c r="X50" s="80" t="s">
        <v>128</v>
      </c>
      <c r="Y50" s="80"/>
      <c r="Z50" s="81"/>
      <c r="AA50" s="96">
        <v>2</v>
      </c>
      <c r="AB50" s="97">
        <v>3</v>
      </c>
      <c r="AC50" s="154"/>
      <c r="AD50" s="155"/>
      <c r="AE50" s="154"/>
      <c r="AF50" s="155"/>
      <c r="AG50" s="154"/>
      <c r="AH50" s="155"/>
      <c r="AI50" s="19"/>
      <c r="AJ50" s="19"/>
      <c r="AK50" s="19"/>
      <c r="AL50" s="19"/>
      <c r="AM50" s="19"/>
      <c r="AN50" s="589"/>
      <c r="AO50" s="19"/>
      <c r="AP50" s="19"/>
      <c r="AQ50" s="19"/>
      <c r="AR50" s="19"/>
      <c r="AS50" s="27"/>
      <c r="AT50" s="22"/>
      <c r="AU50"/>
    </row>
    <row r="51" spans="2:47" ht="15.95" customHeight="1">
      <c r="B51" s="292"/>
      <c r="C51" s="61"/>
      <c r="D51" s="61" t="s">
        <v>40</v>
      </c>
      <c r="E51" s="197">
        <v>3</v>
      </c>
      <c r="F51" s="197">
        <v>1</v>
      </c>
      <c r="G51" s="479">
        <v>20</v>
      </c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>
        <v>100</v>
      </c>
      <c r="U51" s="80">
        <v>2</v>
      </c>
      <c r="V51" s="80">
        <v>5</v>
      </c>
      <c r="W51" s="80" t="s">
        <v>129</v>
      </c>
      <c r="X51" s="80"/>
      <c r="Y51" s="80"/>
      <c r="Z51" s="81"/>
      <c r="AA51" s="80"/>
      <c r="AB51" s="81"/>
      <c r="AC51" s="96">
        <v>2</v>
      </c>
      <c r="AD51" s="97">
        <v>5</v>
      </c>
      <c r="AE51" s="80"/>
      <c r="AF51" s="81"/>
      <c r="AG51" s="80"/>
      <c r="AH51" s="81"/>
      <c r="AI51" s="19"/>
      <c r="AJ51" s="19"/>
      <c r="AK51" s="19"/>
      <c r="AL51" s="19"/>
      <c r="AM51" s="19"/>
      <c r="AN51" s="589"/>
      <c r="AO51" s="19"/>
      <c r="AP51" s="19"/>
      <c r="AQ51" s="19"/>
      <c r="AR51" s="19"/>
      <c r="AS51" s="27"/>
      <c r="AT51" s="22"/>
      <c r="AU51"/>
    </row>
    <row r="52" spans="2:47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615">
        <v>7</v>
      </c>
      <c r="T52" s="80">
        <v>105</v>
      </c>
      <c r="U52" s="80">
        <v>2</v>
      </c>
      <c r="V52" s="80">
        <v>7</v>
      </c>
      <c r="W52" s="80" t="s">
        <v>129</v>
      </c>
      <c r="X52" s="80"/>
      <c r="Y52" s="80"/>
      <c r="Z52" s="81"/>
      <c r="AA52" s="80"/>
      <c r="AB52" s="81"/>
      <c r="AC52" s="96">
        <v>2</v>
      </c>
      <c r="AD52" s="97">
        <v>7</v>
      </c>
      <c r="AE52" s="80"/>
      <c r="AF52" s="81"/>
      <c r="AG52" s="80"/>
      <c r="AH52" s="81"/>
      <c r="AI52" s="19"/>
      <c r="AJ52" s="19"/>
      <c r="AK52" s="19"/>
      <c r="AL52" s="19"/>
      <c r="AM52" s="19"/>
      <c r="AN52" s="589"/>
      <c r="AO52" s="19"/>
      <c r="AP52" s="19"/>
      <c r="AQ52" s="19"/>
      <c r="AR52" s="19"/>
      <c r="AS52" s="27"/>
      <c r="AT52" s="22"/>
      <c r="AU52"/>
    </row>
    <row r="53" spans="2:47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>
        <v>27</v>
      </c>
      <c r="U53" s="80">
        <v>1</v>
      </c>
      <c r="V53" s="80">
        <v>3</v>
      </c>
      <c r="W53" s="80"/>
      <c r="X53" s="80" t="s">
        <v>130</v>
      </c>
      <c r="Y53" s="80"/>
      <c r="Z53" s="81"/>
      <c r="AA53" s="80"/>
      <c r="AB53" s="81"/>
      <c r="AC53" s="80"/>
      <c r="AD53" s="81"/>
      <c r="AE53" s="96">
        <v>1</v>
      </c>
      <c r="AF53" s="97">
        <v>3</v>
      </c>
      <c r="AG53" s="80"/>
      <c r="AH53" s="81"/>
      <c r="AI53" s="19"/>
      <c r="AJ53" s="19"/>
      <c r="AK53" s="19"/>
      <c r="AL53" s="19"/>
      <c r="AM53" s="19"/>
      <c r="AN53" s="589"/>
      <c r="AO53" s="19"/>
      <c r="AP53" s="19"/>
      <c r="AQ53" s="19"/>
      <c r="AR53" s="19"/>
      <c r="AS53" s="27"/>
      <c r="AT53" s="22"/>
      <c r="AU53"/>
    </row>
    <row r="54" spans="2:47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>
        <v>45</v>
      </c>
      <c r="U54" s="80">
        <v>1</v>
      </c>
      <c r="V54" s="80">
        <v>3</v>
      </c>
      <c r="W54" s="80"/>
      <c r="X54" s="80" t="s">
        <v>130</v>
      </c>
      <c r="Y54" s="80"/>
      <c r="Z54" s="81"/>
      <c r="AA54" s="80"/>
      <c r="AB54" s="81"/>
      <c r="AC54" s="80"/>
      <c r="AD54" s="81"/>
      <c r="AE54" s="96">
        <v>1</v>
      </c>
      <c r="AF54" s="97">
        <v>3</v>
      </c>
      <c r="AG54" s="80"/>
      <c r="AH54" s="81"/>
      <c r="AI54" s="19"/>
      <c r="AJ54" s="19"/>
      <c r="AK54" s="19"/>
      <c r="AL54" s="19"/>
      <c r="AM54" s="19"/>
      <c r="AN54" s="589"/>
      <c r="AO54" s="19"/>
      <c r="AP54" s="19"/>
      <c r="AQ54" s="19"/>
      <c r="AR54" s="19"/>
      <c r="AS54" s="27"/>
      <c r="AT54" s="22"/>
      <c r="AU54"/>
    </row>
    <row r="55" spans="2:47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>
        <v>54</v>
      </c>
      <c r="U55" s="80">
        <v>1</v>
      </c>
      <c r="V55" s="80">
        <v>6</v>
      </c>
      <c r="W55" s="80"/>
      <c r="X55" s="80" t="s">
        <v>131</v>
      </c>
      <c r="Y55" s="80"/>
      <c r="Z55" s="81"/>
      <c r="AA55" s="80"/>
      <c r="AB55" s="81"/>
      <c r="AC55" s="80"/>
      <c r="AD55" s="81"/>
      <c r="AE55" s="80"/>
      <c r="AF55" s="81"/>
      <c r="AG55" s="96">
        <v>1</v>
      </c>
      <c r="AH55" s="97">
        <v>6</v>
      </c>
      <c r="AI55" s="19"/>
      <c r="AJ55" s="19"/>
      <c r="AK55" s="19"/>
      <c r="AL55" s="19"/>
      <c r="AM55" s="19"/>
      <c r="AN55" s="589"/>
      <c r="AO55" s="19"/>
      <c r="AP55" s="19"/>
      <c r="AQ55" s="19"/>
      <c r="AR55" s="19"/>
      <c r="AS55" s="27"/>
      <c r="AT55" s="22"/>
      <c r="AU55"/>
    </row>
    <row r="56" spans="2:47" ht="15.95" customHeight="1">
      <c r="B56" s="292"/>
      <c r="C56" s="61"/>
      <c r="D56" s="61" t="s">
        <v>45</v>
      </c>
      <c r="E56" s="197">
        <v>2</v>
      </c>
      <c r="F56" s="197">
        <v>2</v>
      </c>
      <c r="G56" s="486">
        <v>16</v>
      </c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>
        <v>48</v>
      </c>
      <c r="U56" s="80">
        <v>1</v>
      </c>
      <c r="V56" s="80">
        <v>3</v>
      </c>
      <c r="W56" s="80"/>
      <c r="X56" s="80" t="s">
        <v>131</v>
      </c>
      <c r="Y56" s="80"/>
      <c r="Z56" s="81"/>
      <c r="AA56" s="80"/>
      <c r="AB56" s="81"/>
      <c r="AC56" s="80"/>
      <c r="AD56" s="81"/>
      <c r="AE56" s="80"/>
      <c r="AF56" s="81"/>
      <c r="AG56" s="96">
        <v>1</v>
      </c>
      <c r="AH56" s="97">
        <v>3</v>
      </c>
      <c r="AI56" s="19"/>
      <c r="AJ56" s="19"/>
      <c r="AK56" s="19"/>
      <c r="AL56" s="19"/>
      <c r="AM56" s="19"/>
      <c r="AN56" s="589"/>
      <c r="AO56" s="19"/>
      <c r="AP56" s="19"/>
      <c r="AQ56" s="19"/>
      <c r="AR56" s="19"/>
      <c r="AS56" s="27"/>
      <c r="AT56" s="22"/>
      <c r="AU56"/>
    </row>
    <row r="57" spans="2:47" ht="15.95" customHeight="1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433"/>
      <c r="U57" s="447"/>
      <c r="V57" s="447"/>
      <c r="W57" s="304"/>
      <c r="X57" s="304"/>
      <c r="Y57" s="54"/>
      <c r="Z57" s="54"/>
      <c r="AA57" s="53"/>
      <c r="AB57" s="53"/>
      <c r="AC57" s="53"/>
      <c r="AD57" s="53"/>
      <c r="AE57" s="53"/>
      <c r="AF57" s="53"/>
      <c r="AG57" s="53"/>
      <c r="AH57" s="319"/>
      <c r="AI57" s="137"/>
      <c r="AJ57" s="19"/>
      <c r="AK57" s="19"/>
      <c r="AL57" s="19"/>
      <c r="AM57" s="19"/>
      <c r="AN57" s="589"/>
      <c r="AO57" s="19"/>
      <c r="AP57" s="19"/>
      <c r="AQ57" s="19"/>
      <c r="AR57" s="19"/>
      <c r="AS57" s="27"/>
      <c r="AT57" s="22"/>
      <c r="AU57"/>
    </row>
    <row r="58" spans="2:47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9">
        <v>20</v>
      </c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76">
        <v>90</v>
      </c>
      <c r="U58" s="108">
        <v>2</v>
      </c>
      <c r="V58" s="108">
        <v>5</v>
      </c>
      <c r="W58" s="98" t="s">
        <v>132</v>
      </c>
      <c r="X58" s="98" t="s">
        <v>133</v>
      </c>
      <c r="Y58" s="98"/>
      <c r="Z58" s="99"/>
      <c r="AA58" s="89">
        <v>2</v>
      </c>
      <c r="AB58" s="90">
        <v>5</v>
      </c>
      <c r="AC58" s="98"/>
      <c r="AD58" s="99"/>
      <c r="AE58" s="98"/>
      <c r="AF58" s="99"/>
      <c r="AG58" s="98"/>
      <c r="AH58" s="99"/>
      <c r="AI58" s="17"/>
      <c r="AJ58" s="17"/>
      <c r="AK58" s="17"/>
      <c r="AL58" s="17"/>
      <c r="AM58" s="17"/>
      <c r="AN58" s="589"/>
      <c r="AO58" s="17"/>
      <c r="AP58" s="17"/>
      <c r="AQ58" s="17"/>
      <c r="AR58" s="17"/>
      <c r="AS58" s="27"/>
      <c r="AT58" s="22"/>
      <c r="AU58"/>
    </row>
    <row r="59" spans="2:47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76">
        <f>V59*G59</f>
        <v>90</v>
      </c>
      <c r="U59" s="108">
        <v>2</v>
      </c>
      <c r="V59" s="108">
        <v>6</v>
      </c>
      <c r="W59" s="98" t="s">
        <v>132</v>
      </c>
      <c r="X59" s="98" t="s">
        <v>133</v>
      </c>
      <c r="Y59" s="98"/>
      <c r="Z59" s="99"/>
      <c r="AA59" s="89">
        <v>2</v>
      </c>
      <c r="AB59" s="90">
        <v>6</v>
      </c>
      <c r="AC59" s="98"/>
      <c r="AD59" s="99"/>
      <c r="AE59" s="98"/>
      <c r="AF59" s="99"/>
      <c r="AG59" s="98"/>
      <c r="AH59" s="99"/>
      <c r="AI59" s="17"/>
      <c r="AJ59" s="17"/>
      <c r="AK59" s="17"/>
      <c r="AL59" s="17"/>
      <c r="AM59" s="17"/>
      <c r="AN59" s="589"/>
      <c r="AO59" s="17"/>
      <c r="AP59" s="17"/>
      <c r="AQ59" s="17"/>
      <c r="AR59" s="17"/>
      <c r="AS59" s="27"/>
      <c r="AT59" s="22"/>
      <c r="AU59"/>
    </row>
    <row r="60" spans="2:47" ht="15.95" customHeight="1">
      <c r="B60" s="289"/>
      <c r="C60" s="46"/>
      <c r="D60" s="46" t="s">
        <v>172</v>
      </c>
      <c r="E60" s="98">
        <v>3</v>
      </c>
      <c r="F60" s="98">
        <v>1</v>
      </c>
      <c r="G60" s="486">
        <v>16</v>
      </c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76">
        <v>80</v>
      </c>
      <c r="U60" s="108">
        <v>2</v>
      </c>
      <c r="V60" s="108">
        <v>5</v>
      </c>
      <c r="W60" s="166" t="s">
        <v>132</v>
      </c>
      <c r="X60" s="166" t="s">
        <v>133</v>
      </c>
      <c r="Y60" s="98"/>
      <c r="Z60" s="99"/>
      <c r="AA60" s="164">
        <v>2</v>
      </c>
      <c r="AB60" s="165">
        <v>5</v>
      </c>
      <c r="AC60" s="98"/>
      <c r="AD60" s="99"/>
      <c r="AE60" s="98"/>
      <c r="AF60" s="99"/>
      <c r="AG60" s="98"/>
      <c r="AH60" s="99"/>
      <c r="AI60" s="17"/>
      <c r="AJ60" s="17"/>
      <c r="AK60" s="17"/>
      <c r="AL60" s="17"/>
      <c r="AM60" s="17"/>
      <c r="AN60" s="589"/>
      <c r="AO60" s="17"/>
      <c r="AP60" s="17"/>
      <c r="AQ60" s="17"/>
      <c r="AR60" s="17"/>
      <c r="AS60" s="27"/>
      <c r="AT60" s="22"/>
      <c r="AU60"/>
    </row>
    <row r="61" spans="2:47" ht="15.95" customHeight="1">
      <c r="B61" s="289"/>
      <c r="C61" s="46"/>
      <c r="D61" s="46" t="s">
        <v>47</v>
      </c>
      <c r="E61" s="98">
        <v>3</v>
      </c>
      <c r="F61" s="98">
        <v>1</v>
      </c>
      <c r="G61" s="479">
        <v>20</v>
      </c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76">
        <v>90</v>
      </c>
      <c r="U61" s="108">
        <v>2</v>
      </c>
      <c r="V61" s="108">
        <v>5</v>
      </c>
      <c r="W61" s="98" t="s">
        <v>132</v>
      </c>
      <c r="X61" s="98" t="s">
        <v>133</v>
      </c>
      <c r="Y61" s="98"/>
      <c r="Z61" s="99"/>
      <c r="AA61" s="89">
        <v>2</v>
      </c>
      <c r="AB61" s="90">
        <v>5</v>
      </c>
      <c r="AC61" s="98"/>
      <c r="AD61" s="99"/>
      <c r="AE61" s="98"/>
      <c r="AF61" s="99"/>
      <c r="AG61" s="98"/>
      <c r="AH61" s="99"/>
      <c r="AI61" s="17"/>
      <c r="AJ61" s="17"/>
      <c r="AK61" s="17"/>
      <c r="AL61" s="17"/>
      <c r="AM61" s="17"/>
      <c r="AN61" s="589"/>
      <c r="AO61" s="17"/>
      <c r="AP61" s="17"/>
      <c r="AQ61" s="17"/>
      <c r="AR61" s="17"/>
      <c r="AS61" s="27"/>
      <c r="AT61" s="22"/>
      <c r="AU61"/>
    </row>
    <row r="62" spans="2:47" ht="15.95" customHeight="1">
      <c r="B62" s="289"/>
      <c r="C62" s="46"/>
      <c r="D62" s="46" t="s">
        <v>48</v>
      </c>
      <c r="E62" s="98">
        <v>2</v>
      </c>
      <c r="F62" s="98">
        <v>2</v>
      </c>
      <c r="G62" s="479">
        <v>20</v>
      </c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76">
        <v>90</v>
      </c>
      <c r="U62" s="108">
        <v>2</v>
      </c>
      <c r="V62" s="586">
        <v>5</v>
      </c>
      <c r="W62" s="98" t="s">
        <v>132</v>
      </c>
      <c r="X62" s="98" t="s">
        <v>133</v>
      </c>
      <c r="Y62" s="98"/>
      <c r="Z62" s="99"/>
      <c r="AA62" s="89">
        <v>2</v>
      </c>
      <c r="AB62" s="614">
        <v>5</v>
      </c>
      <c r="AC62" s="98"/>
      <c r="AD62" s="99"/>
      <c r="AE62" s="98"/>
      <c r="AF62" s="99"/>
      <c r="AG62" s="98"/>
      <c r="AH62" s="99"/>
      <c r="AI62" s="17"/>
      <c r="AJ62" s="17"/>
      <c r="AK62" s="17"/>
      <c r="AL62" s="17"/>
      <c r="AM62" s="17"/>
      <c r="AN62" s="589"/>
      <c r="AO62" s="17"/>
      <c r="AP62" s="17"/>
      <c r="AQ62" s="17"/>
      <c r="AR62" s="17"/>
      <c r="AS62" s="27"/>
      <c r="AT62" s="22"/>
      <c r="AU62"/>
    </row>
    <row r="63" spans="2:47" ht="15.95" customHeight="1">
      <c r="B63" s="289"/>
      <c r="C63" s="46"/>
      <c r="D63" s="46" t="s">
        <v>49</v>
      </c>
      <c r="E63" s="98">
        <v>2</v>
      </c>
      <c r="F63" s="98">
        <v>2</v>
      </c>
      <c r="G63" s="479">
        <v>20</v>
      </c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93">
        <f>V63*G63</f>
        <v>120</v>
      </c>
      <c r="U63" s="74">
        <v>2</v>
      </c>
      <c r="V63" s="74">
        <v>6</v>
      </c>
      <c r="W63" s="407" t="s">
        <v>274</v>
      </c>
      <c r="X63" s="407" t="s">
        <v>275</v>
      </c>
      <c r="Y63" s="62">
        <f>AC63+AE63+AG63</f>
        <v>2</v>
      </c>
      <c r="Z63" s="63">
        <f t="shared" ref="Z63" si="20">AB63+AD63+AF63+AH63</f>
        <v>6</v>
      </c>
      <c r="AA63" s="64"/>
      <c r="AB63" s="65"/>
      <c r="AC63" s="66">
        <v>1</v>
      </c>
      <c r="AD63" s="67">
        <v>4</v>
      </c>
      <c r="AE63" s="66">
        <v>0.5</v>
      </c>
      <c r="AF63" s="67">
        <v>1</v>
      </c>
      <c r="AG63" s="66">
        <v>0.5</v>
      </c>
      <c r="AH63" s="67">
        <v>1</v>
      </c>
      <c r="AI63" s="17"/>
      <c r="AJ63" s="17"/>
      <c r="AK63" s="17"/>
      <c r="AL63" s="17"/>
      <c r="AM63" s="17"/>
      <c r="AN63" s="589"/>
      <c r="AO63" s="17"/>
      <c r="AP63" s="17"/>
      <c r="AQ63" s="17"/>
      <c r="AR63" s="17"/>
      <c r="AS63" s="27"/>
      <c r="AT63" s="22"/>
      <c r="AU63"/>
    </row>
    <row r="64" spans="2:47" ht="15.95" customHeight="1">
      <c r="B64" s="289"/>
      <c r="C64" s="46"/>
      <c r="D64" s="46" t="s">
        <v>50</v>
      </c>
      <c r="E64" s="98">
        <v>3.5</v>
      </c>
      <c r="F64" s="98">
        <v>0.5</v>
      </c>
      <c r="G64" s="479">
        <v>20</v>
      </c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76">
        <f>V64*G64</f>
        <v>140</v>
      </c>
      <c r="U64" s="108">
        <v>2</v>
      </c>
      <c r="V64" s="108">
        <v>7</v>
      </c>
      <c r="W64" s="98" t="s">
        <v>122</v>
      </c>
      <c r="X64" s="98" t="s">
        <v>123</v>
      </c>
      <c r="Y64" s="98"/>
      <c r="Z64" s="99"/>
      <c r="AA64" s="98"/>
      <c r="AB64" s="99"/>
      <c r="AC64" s="100">
        <v>2</v>
      </c>
      <c r="AD64" s="101">
        <v>7</v>
      </c>
      <c r="AE64" s="98"/>
      <c r="AF64" s="99"/>
      <c r="AG64" s="98"/>
      <c r="AH64" s="99"/>
      <c r="AI64" s="17"/>
      <c r="AJ64" s="17"/>
      <c r="AK64" s="17"/>
      <c r="AL64" s="17"/>
      <c r="AM64" s="17"/>
      <c r="AN64" s="589"/>
      <c r="AO64" s="17"/>
      <c r="AP64" s="17"/>
      <c r="AQ64" s="17"/>
      <c r="AR64" s="17"/>
      <c r="AS64" s="27"/>
      <c r="AT64" s="22"/>
      <c r="AU64"/>
    </row>
    <row r="65" spans="2:47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76">
        <v>105</v>
      </c>
      <c r="U65" s="108">
        <v>2</v>
      </c>
      <c r="V65" s="210">
        <v>7</v>
      </c>
      <c r="W65" s="98" t="s">
        <v>122</v>
      </c>
      <c r="X65" s="98" t="s">
        <v>123</v>
      </c>
      <c r="Y65" s="98"/>
      <c r="Z65" s="99"/>
      <c r="AA65" s="98"/>
      <c r="AB65" s="99"/>
      <c r="AC65" s="100">
        <v>2</v>
      </c>
      <c r="AD65" s="496">
        <v>7</v>
      </c>
      <c r="AE65" s="98"/>
      <c r="AF65" s="99"/>
      <c r="AG65" s="98"/>
      <c r="AH65" s="99"/>
      <c r="AI65" s="17"/>
      <c r="AJ65" s="17"/>
      <c r="AK65" s="17"/>
      <c r="AL65" s="17"/>
      <c r="AM65" s="17"/>
      <c r="AN65" s="589"/>
      <c r="AO65" s="17"/>
      <c r="AP65" s="17"/>
      <c r="AQ65" s="17"/>
      <c r="AR65" s="17"/>
      <c r="AS65" s="27"/>
      <c r="AT65" s="22"/>
      <c r="AU65"/>
    </row>
    <row r="66" spans="2:47" ht="15.95" customHeight="1">
      <c r="B66" s="289"/>
      <c r="C66" s="46"/>
      <c r="D66" s="46" t="s">
        <v>53</v>
      </c>
      <c r="E66" s="98">
        <v>2</v>
      </c>
      <c r="F66" s="98">
        <v>2</v>
      </c>
      <c r="G66" s="479">
        <v>20</v>
      </c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76">
        <v>100</v>
      </c>
      <c r="U66" s="108">
        <v>2</v>
      </c>
      <c r="V66" s="108">
        <v>5</v>
      </c>
      <c r="W66" s="98" t="s">
        <v>122</v>
      </c>
      <c r="X66" s="98" t="s">
        <v>123</v>
      </c>
      <c r="Y66" s="98"/>
      <c r="Z66" s="99"/>
      <c r="AA66" s="98"/>
      <c r="AB66" s="99"/>
      <c r="AC66" s="100">
        <v>2</v>
      </c>
      <c r="AD66" s="613">
        <v>5</v>
      </c>
      <c r="AE66" s="98"/>
      <c r="AF66" s="99"/>
      <c r="AG66" s="98"/>
      <c r="AH66" s="99"/>
      <c r="AI66" s="17"/>
      <c r="AJ66" s="17"/>
      <c r="AK66" s="17"/>
      <c r="AL66" s="17"/>
      <c r="AM66" s="17"/>
      <c r="AN66" s="589"/>
      <c r="AO66" s="17"/>
      <c r="AP66" s="17"/>
      <c r="AQ66" s="17"/>
      <c r="AR66" s="17"/>
      <c r="AS66" s="27"/>
      <c r="AT66" s="22"/>
      <c r="AU66"/>
    </row>
    <row r="67" spans="2:47" ht="15.95" customHeight="1">
      <c r="B67" s="289"/>
      <c r="C67" s="46"/>
      <c r="D67" s="46" t="s">
        <v>52</v>
      </c>
      <c r="E67" s="98">
        <v>3</v>
      </c>
      <c r="F67" s="98">
        <v>1</v>
      </c>
      <c r="G67" s="479">
        <v>20</v>
      </c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76">
        <f t="shared" ref="T67:T75" si="21">V67*G67</f>
        <v>140</v>
      </c>
      <c r="U67" s="108">
        <v>2</v>
      </c>
      <c r="V67" s="108">
        <v>7</v>
      </c>
      <c r="W67" s="98" t="s">
        <v>122</v>
      </c>
      <c r="X67" s="98" t="s">
        <v>123</v>
      </c>
      <c r="Y67" s="98"/>
      <c r="Z67" s="99"/>
      <c r="AA67" s="98"/>
      <c r="AB67" s="99"/>
      <c r="AC67" s="100">
        <v>2</v>
      </c>
      <c r="AD67" s="101">
        <v>7</v>
      </c>
      <c r="AE67" s="98"/>
      <c r="AF67" s="99"/>
      <c r="AG67" s="98"/>
      <c r="AH67" s="99"/>
      <c r="AI67" s="17"/>
      <c r="AJ67" s="17"/>
      <c r="AK67" s="17"/>
      <c r="AL67" s="17"/>
      <c r="AM67" s="17"/>
      <c r="AN67" s="589"/>
      <c r="AO67" s="17"/>
      <c r="AP67" s="17"/>
      <c r="AQ67" s="17"/>
      <c r="AR67" s="17"/>
      <c r="AS67" s="27"/>
      <c r="AT67" s="22"/>
      <c r="AU67"/>
    </row>
    <row r="68" spans="2:47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76">
        <f t="shared" si="21"/>
        <v>30</v>
      </c>
      <c r="U68" s="108">
        <v>1</v>
      </c>
      <c r="V68" s="108">
        <v>2</v>
      </c>
      <c r="W68" s="98"/>
      <c r="X68" s="98" t="s">
        <v>134</v>
      </c>
      <c r="Y68" s="98"/>
      <c r="Z68" s="99"/>
      <c r="AA68" s="98"/>
      <c r="AB68" s="99"/>
      <c r="AC68" s="98"/>
      <c r="AD68" s="99"/>
      <c r="AE68" s="100">
        <v>1</v>
      </c>
      <c r="AF68" s="101">
        <v>2</v>
      </c>
      <c r="AG68" s="98"/>
      <c r="AH68" s="99"/>
      <c r="AI68" s="17"/>
      <c r="AJ68" s="17"/>
      <c r="AK68" s="17"/>
      <c r="AL68" s="17"/>
      <c r="AM68" s="17"/>
      <c r="AN68" s="589"/>
      <c r="AO68" s="17"/>
      <c r="AP68" s="17"/>
      <c r="AQ68" s="17"/>
      <c r="AR68" s="17"/>
      <c r="AS68" s="27"/>
      <c r="AT68" s="22"/>
      <c r="AU68"/>
    </row>
    <row r="69" spans="2:47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76">
        <f t="shared" si="21"/>
        <v>30</v>
      </c>
      <c r="U69" s="108">
        <v>1</v>
      </c>
      <c r="V69" s="108">
        <v>2</v>
      </c>
      <c r="W69" s="98"/>
      <c r="X69" s="98" t="s">
        <v>134</v>
      </c>
      <c r="Y69" s="98"/>
      <c r="Z69" s="99"/>
      <c r="AA69" s="98"/>
      <c r="AB69" s="99"/>
      <c r="AC69" s="98"/>
      <c r="AD69" s="99"/>
      <c r="AE69" s="100">
        <v>1</v>
      </c>
      <c r="AF69" s="101">
        <v>2</v>
      </c>
      <c r="AG69" s="98"/>
      <c r="AH69" s="99"/>
      <c r="AI69" s="17"/>
      <c r="AJ69" s="17"/>
      <c r="AK69" s="17"/>
      <c r="AL69" s="17"/>
      <c r="AM69" s="17"/>
      <c r="AN69" s="589"/>
      <c r="AO69" s="17"/>
      <c r="AP69" s="17"/>
      <c r="AQ69" s="17"/>
      <c r="AR69" s="17"/>
      <c r="AS69" s="27"/>
      <c r="AT69" s="22"/>
      <c r="AU69"/>
    </row>
    <row r="70" spans="2:47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76">
        <f t="shared" si="21"/>
        <v>30</v>
      </c>
      <c r="U70" s="108">
        <v>1</v>
      </c>
      <c r="V70" s="108">
        <v>2</v>
      </c>
      <c r="W70" s="98"/>
      <c r="X70" s="98" t="s">
        <v>134</v>
      </c>
      <c r="Y70" s="98"/>
      <c r="Z70" s="99"/>
      <c r="AA70" s="98"/>
      <c r="AB70" s="99"/>
      <c r="AC70" s="98"/>
      <c r="AD70" s="99"/>
      <c r="AE70" s="100">
        <v>1</v>
      </c>
      <c r="AF70" s="101">
        <v>2</v>
      </c>
      <c r="AG70" s="98"/>
      <c r="AH70" s="99"/>
      <c r="AI70" s="17"/>
      <c r="AJ70" s="17"/>
      <c r="AK70" s="17"/>
      <c r="AL70" s="17"/>
      <c r="AM70" s="17"/>
      <c r="AN70" s="589"/>
      <c r="AO70" s="17"/>
      <c r="AP70" s="17"/>
      <c r="AQ70" s="17"/>
      <c r="AR70" s="17"/>
      <c r="AS70" s="27"/>
      <c r="AT70" s="22"/>
      <c r="AU70"/>
    </row>
    <row r="71" spans="2:47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76">
        <f t="shared" si="21"/>
        <v>27</v>
      </c>
      <c r="U71" s="108">
        <v>1</v>
      </c>
      <c r="V71" s="108">
        <v>3</v>
      </c>
      <c r="W71" s="98"/>
      <c r="X71" s="98" t="s">
        <v>134</v>
      </c>
      <c r="Y71" s="98"/>
      <c r="Z71" s="99"/>
      <c r="AA71" s="98"/>
      <c r="AB71" s="99"/>
      <c r="AC71" s="98"/>
      <c r="AD71" s="99"/>
      <c r="AE71" s="100">
        <v>1</v>
      </c>
      <c r="AF71" s="613">
        <v>3</v>
      </c>
      <c r="AG71" s="98"/>
      <c r="AH71" s="99"/>
      <c r="AI71" s="17"/>
      <c r="AJ71" s="17"/>
      <c r="AK71" s="17"/>
      <c r="AL71" s="17"/>
      <c r="AM71" s="17"/>
      <c r="AN71" s="589"/>
      <c r="AO71" s="17"/>
      <c r="AP71" s="17"/>
      <c r="AQ71" s="17"/>
      <c r="AR71" s="17"/>
      <c r="AS71" s="27"/>
      <c r="AT71" s="22"/>
      <c r="AU71"/>
    </row>
    <row r="72" spans="2:47" ht="15.95" customHeight="1">
      <c r="B72" s="289"/>
      <c r="C72" s="46"/>
      <c r="D72" s="46" t="s">
        <v>58</v>
      </c>
      <c r="E72" s="98">
        <v>1</v>
      </c>
      <c r="F72" s="98">
        <v>3</v>
      </c>
      <c r="G72" s="479">
        <v>20</v>
      </c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76">
        <f t="shared" si="21"/>
        <v>40</v>
      </c>
      <c r="U72" s="108">
        <v>1</v>
      </c>
      <c r="V72" s="108">
        <v>2</v>
      </c>
      <c r="W72" s="98"/>
      <c r="X72" s="98" t="s">
        <v>135</v>
      </c>
      <c r="Y72" s="98"/>
      <c r="Z72" s="99"/>
      <c r="AA72" s="98"/>
      <c r="AB72" s="99"/>
      <c r="AC72" s="98"/>
      <c r="AD72" s="99"/>
      <c r="AE72" s="98"/>
      <c r="AF72" s="99"/>
      <c r="AG72" s="100">
        <v>1</v>
      </c>
      <c r="AH72" s="101">
        <v>2</v>
      </c>
      <c r="AI72" s="17"/>
      <c r="AJ72" s="17"/>
      <c r="AK72" s="17"/>
      <c r="AL72" s="17"/>
      <c r="AM72" s="17"/>
      <c r="AN72" s="589"/>
      <c r="AO72" s="17"/>
      <c r="AP72" s="17"/>
      <c r="AQ72" s="17"/>
      <c r="AR72" s="17"/>
      <c r="AS72" s="27"/>
      <c r="AT72" s="22"/>
      <c r="AU72"/>
    </row>
    <row r="73" spans="2:47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76">
        <f t="shared" si="21"/>
        <v>48</v>
      </c>
      <c r="U73" s="108">
        <v>1</v>
      </c>
      <c r="V73" s="108">
        <v>3</v>
      </c>
      <c r="W73" s="98"/>
      <c r="X73" s="98" t="s">
        <v>135</v>
      </c>
      <c r="Y73" s="98"/>
      <c r="Z73" s="99"/>
      <c r="AA73" s="98"/>
      <c r="AB73" s="99"/>
      <c r="AC73" s="98"/>
      <c r="AD73" s="99"/>
      <c r="AE73" s="98"/>
      <c r="AF73" s="99"/>
      <c r="AG73" s="100">
        <v>1</v>
      </c>
      <c r="AH73" s="101">
        <v>3</v>
      </c>
      <c r="AI73" s="371"/>
      <c r="AJ73" s="246"/>
      <c r="AK73" s="17"/>
      <c r="AL73" s="17"/>
      <c r="AM73" s="17"/>
      <c r="AN73" s="589"/>
      <c r="AO73" s="17"/>
      <c r="AP73" s="17"/>
      <c r="AQ73" s="17"/>
      <c r="AR73" s="17"/>
      <c r="AS73" s="27"/>
      <c r="AT73" s="22"/>
      <c r="AU73"/>
    </row>
    <row r="74" spans="2:47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76">
        <f t="shared" si="21"/>
        <v>48</v>
      </c>
      <c r="U74" s="108">
        <v>1</v>
      </c>
      <c r="V74" s="108">
        <v>3</v>
      </c>
      <c r="W74" s="98"/>
      <c r="X74" s="98" t="s">
        <v>135</v>
      </c>
      <c r="Y74" s="98"/>
      <c r="Z74" s="99"/>
      <c r="AA74" s="98"/>
      <c r="AB74" s="99"/>
      <c r="AC74" s="98"/>
      <c r="AD74" s="99"/>
      <c r="AE74" s="98"/>
      <c r="AF74" s="99"/>
      <c r="AG74" s="100">
        <v>1</v>
      </c>
      <c r="AH74" s="101">
        <v>3</v>
      </c>
      <c r="AI74" s="17"/>
      <c r="AJ74" s="17"/>
      <c r="AK74" s="17"/>
      <c r="AL74" s="17"/>
      <c r="AM74" s="17"/>
      <c r="AN74" s="589"/>
      <c r="AO74" s="17"/>
      <c r="AP74" s="17"/>
      <c r="AQ74" s="17"/>
      <c r="AR74" s="17"/>
      <c r="AS74" s="27"/>
      <c r="AT74" s="22"/>
      <c r="AU74"/>
    </row>
    <row r="75" spans="2:47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76">
        <f t="shared" si="21"/>
        <v>48</v>
      </c>
      <c r="U75" s="108">
        <v>1</v>
      </c>
      <c r="V75" s="108">
        <v>4</v>
      </c>
      <c r="W75" s="98"/>
      <c r="X75" s="98" t="s">
        <v>135</v>
      </c>
      <c r="Y75" s="98"/>
      <c r="Z75" s="99"/>
      <c r="AA75" s="98"/>
      <c r="AB75" s="99"/>
      <c r="AC75" s="98"/>
      <c r="AD75" s="99"/>
      <c r="AE75" s="98"/>
      <c r="AF75" s="99"/>
      <c r="AG75" s="100">
        <v>1</v>
      </c>
      <c r="AH75" s="101">
        <v>4</v>
      </c>
      <c r="AI75" s="17"/>
      <c r="AJ75" s="17"/>
      <c r="AK75" s="17"/>
      <c r="AL75" s="17"/>
      <c r="AM75" s="17"/>
      <c r="AN75" s="589"/>
      <c r="AO75" s="17"/>
      <c r="AP75" s="17"/>
      <c r="AQ75" s="17"/>
      <c r="AR75" s="17"/>
      <c r="AS75" s="27"/>
      <c r="AT75" s="22"/>
      <c r="AU75"/>
    </row>
    <row r="76" spans="2:47" ht="15.95" customHeight="1">
      <c r="B76" s="290"/>
      <c r="C76" s="52"/>
      <c r="D76" s="53"/>
      <c r="E76" s="196"/>
      <c r="F76" s="196"/>
      <c r="G76" s="162"/>
      <c r="H76" s="53"/>
      <c r="I76" s="283"/>
      <c r="J76" s="240"/>
      <c r="K76" s="263"/>
      <c r="L76" s="263"/>
      <c r="M76" s="283"/>
      <c r="N76" s="283"/>
      <c r="O76" s="283"/>
      <c r="P76" s="433"/>
      <c r="Q76" s="433"/>
      <c r="R76" s="447"/>
      <c r="S76" s="447"/>
      <c r="T76" s="283"/>
      <c r="U76" s="447"/>
      <c r="V76" s="447"/>
      <c r="W76" s="304"/>
      <c r="X76" s="304"/>
      <c r="Y76" s="54"/>
      <c r="Z76" s="54"/>
      <c r="AA76" s="53"/>
      <c r="AB76" s="53"/>
      <c r="AC76" s="53"/>
      <c r="AD76" s="53"/>
      <c r="AE76" s="53"/>
      <c r="AF76" s="53"/>
      <c r="AG76" s="53"/>
      <c r="AH76" s="320"/>
      <c r="AI76" s="17"/>
      <c r="AJ76" s="17"/>
      <c r="AK76" s="17"/>
      <c r="AL76" s="17"/>
      <c r="AM76" s="17"/>
      <c r="AN76" s="589"/>
      <c r="AO76" s="17"/>
      <c r="AP76" s="17"/>
      <c r="AQ76" s="17"/>
      <c r="AR76" s="17"/>
      <c r="AS76" s="27"/>
      <c r="AT76" s="22"/>
      <c r="AU76"/>
    </row>
    <row r="77" spans="2:47" ht="15.95" customHeight="1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9">
        <v>20</v>
      </c>
      <c r="H77" s="176">
        <v>100</v>
      </c>
      <c r="I77" s="413">
        <v>77</v>
      </c>
      <c r="J77" s="245">
        <v>0</v>
      </c>
      <c r="K77" s="267">
        <v>2</v>
      </c>
      <c r="L77" s="267">
        <v>5</v>
      </c>
      <c r="M77" s="387">
        <v>100</v>
      </c>
      <c r="N77" s="387">
        <v>2</v>
      </c>
      <c r="O77" s="387">
        <v>5</v>
      </c>
      <c r="P77" s="512">
        <v>68</v>
      </c>
      <c r="Q77" s="512">
        <v>0</v>
      </c>
      <c r="R77" s="108">
        <v>2</v>
      </c>
      <c r="S77" s="108">
        <v>4</v>
      </c>
      <c r="T77" s="76">
        <v>100</v>
      </c>
      <c r="U77" s="76">
        <v>2</v>
      </c>
      <c r="V77" s="76">
        <v>5</v>
      </c>
      <c r="W77" s="76" t="s">
        <v>138</v>
      </c>
      <c r="X77" s="76" t="s">
        <v>139</v>
      </c>
      <c r="Y77" s="108"/>
      <c r="Z77" s="109"/>
      <c r="AA77" s="108">
        <v>2</v>
      </c>
      <c r="AB77" s="109">
        <v>5</v>
      </c>
      <c r="AC77" s="108"/>
      <c r="AD77" s="109"/>
      <c r="AE77" s="108"/>
      <c r="AF77" s="109"/>
      <c r="AG77" s="108"/>
      <c r="AH77" s="109"/>
      <c r="AI77" s="19"/>
      <c r="AJ77" s="19"/>
      <c r="AK77" s="19"/>
      <c r="AL77" s="19"/>
      <c r="AM77" s="19"/>
      <c r="AN77" s="589"/>
      <c r="AO77" s="19"/>
      <c r="AP77" s="19"/>
      <c r="AQ77" s="19"/>
      <c r="AR77" s="19"/>
      <c r="AS77" s="27"/>
      <c r="AT77" s="22"/>
      <c r="AU77"/>
    </row>
    <row r="78" spans="2:47" ht="15.95" customHeight="1">
      <c r="B78" s="292"/>
      <c r="C78" s="61"/>
      <c r="D78" s="56" t="s">
        <v>66</v>
      </c>
      <c r="E78" s="76">
        <v>3</v>
      </c>
      <c r="F78" s="76">
        <v>1</v>
      </c>
      <c r="G78" s="479">
        <v>20</v>
      </c>
      <c r="H78" s="176">
        <v>120</v>
      </c>
      <c r="I78" s="413">
        <v>85</v>
      </c>
      <c r="J78" s="245">
        <v>5</v>
      </c>
      <c r="K78" s="267">
        <v>2</v>
      </c>
      <c r="L78" s="267">
        <v>5</v>
      </c>
      <c r="M78" s="387">
        <v>100</v>
      </c>
      <c r="N78" s="387">
        <v>2</v>
      </c>
      <c r="O78" s="387">
        <v>5</v>
      </c>
      <c r="P78" s="512">
        <v>72</v>
      </c>
      <c r="Q78" s="512">
        <v>3</v>
      </c>
      <c r="R78" s="108">
        <v>2</v>
      </c>
      <c r="S78" s="108">
        <v>5</v>
      </c>
      <c r="T78" s="76">
        <v>100</v>
      </c>
      <c r="U78" s="76">
        <v>2</v>
      </c>
      <c r="V78" s="76">
        <v>5</v>
      </c>
      <c r="W78" s="76" t="s">
        <v>138</v>
      </c>
      <c r="X78" s="76" t="s">
        <v>139</v>
      </c>
      <c r="Y78" s="108"/>
      <c r="Z78" s="109"/>
      <c r="AA78" s="108">
        <v>2</v>
      </c>
      <c r="AB78" s="109">
        <v>5</v>
      </c>
      <c r="AC78" s="108"/>
      <c r="AD78" s="109"/>
      <c r="AE78" s="108"/>
      <c r="AF78" s="109"/>
      <c r="AG78" s="108"/>
      <c r="AH78" s="109"/>
      <c r="AI78" s="19"/>
      <c r="AJ78" s="19"/>
      <c r="AK78" s="19"/>
      <c r="AL78" s="19"/>
      <c r="AM78" s="19"/>
      <c r="AN78" s="589"/>
      <c r="AO78" s="19"/>
      <c r="AP78" s="19"/>
      <c r="AQ78" s="19"/>
      <c r="AR78" s="19"/>
      <c r="AS78" s="27"/>
      <c r="AT78" s="22"/>
      <c r="AU78"/>
    </row>
    <row r="79" spans="2:47" ht="15.95" customHeight="1">
      <c r="B79" s="292"/>
      <c r="C79" s="61"/>
      <c r="D79" s="56" t="s">
        <v>67</v>
      </c>
      <c r="E79" s="76">
        <v>3</v>
      </c>
      <c r="F79" s="76">
        <v>1</v>
      </c>
      <c r="G79" s="479">
        <v>20</v>
      </c>
      <c r="H79" s="176">
        <v>120</v>
      </c>
      <c r="I79" s="413">
        <v>132</v>
      </c>
      <c r="J79" s="245">
        <v>47</v>
      </c>
      <c r="K79" s="267">
        <v>2</v>
      </c>
      <c r="L79" s="267">
        <v>6</v>
      </c>
      <c r="M79" s="387">
        <v>120</v>
      </c>
      <c r="N79" s="387">
        <v>2</v>
      </c>
      <c r="O79" s="387">
        <v>6</v>
      </c>
      <c r="P79" s="512">
        <v>121</v>
      </c>
      <c r="Q79" s="512">
        <v>64</v>
      </c>
      <c r="R79" s="108">
        <v>2</v>
      </c>
      <c r="S79" s="108">
        <v>6</v>
      </c>
      <c r="T79" s="76">
        <v>120</v>
      </c>
      <c r="U79" s="76">
        <v>2</v>
      </c>
      <c r="V79" s="76">
        <v>6</v>
      </c>
      <c r="W79" s="76" t="s">
        <v>138</v>
      </c>
      <c r="X79" s="76" t="s">
        <v>139</v>
      </c>
      <c r="Y79" s="108"/>
      <c r="Z79" s="109"/>
      <c r="AA79" s="108">
        <v>2</v>
      </c>
      <c r="AB79" s="109">
        <v>6</v>
      </c>
      <c r="AC79" s="108"/>
      <c r="AD79" s="109"/>
      <c r="AE79" s="108"/>
      <c r="AF79" s="109"/>
      <c r="AG79" s="108"/>
      <c r="AH79" s="109"/>
      <c r="AI79" s="19"/>
      <c r="AJ79" s="19"/>
      <c r="AK79" s="19"/>
      <c r="AL79" s="19"/>
      <c r="AM79" s="19"/>
      <c r="AN79" s="589"/>
      <c r="AO79" s="19"/>
      <c r="AP79" s="19"/>
      <c r="AQ79" s="19"/>
      <c r="AR79" s="19"/>
      <c r="AS79" s="27"/>
      <c r="AT79" s="22"/>
      <c r="AU79"/>
    </row>
    <row r="80" spans="2:47" ht="15.95" customHeight="1">
      <c r="B80" s="292"/>
      <c r="C80" s="61"/>
      <c r="D80" s="56" t="s">
        <v>68</v>
      </c>
      <c r="E80" s="76">
        <v>3</v>
      </c>
      <c r="F80" s="76">
        <v>1</v>
      </c>
      <c r="G80" s="479">
        <v>20</v>
      </c>
      <c r="H80" s="176">
        <v>120</v>
      </c>
      <c r="I80" s="413">
        <v>73</v>
      </c>
      <c r="J80" s="245">
        <v>3</v>
      </c>
      <c r="K80" s="267">
        <v>2</v>
      </c>
      <c r="L80" s="267">
        <v>5</v>
      </c>
      <c r="M80" s="387">
        <v>80</v>
      </c>
      <c r="N80" s="387">
        <v>2</v>
      </c>
      <c r="O80" s="387">
        <v>4</v>
      </c>
      <c r="P80" s="512">
        <v>66</v>
      </c>
      <c r="Q80" s="512">
        <v>2</v>
      </c>
      <c r="R80" s="108">
        <v>2</v>
      </c>
      <c r="S80" s="108">
        <v>4</v>
      </c>
      <c r="T80" s="76">
        <v>80</v>
      </c>
      <c r="U80" s="76">
        <v>2</v>
      </c>
      <c r="V80" s="76">
        <v>4</v>
      </c>
      <c r="W80" s="76" t="s">
        <v>138</v>
      </c>
      <c r="X80" s="76" t="s">
        <v>139</v>
      </c>
      <c r="Y80" s="108"/>
      <c r="Z80" s="109"/>
      <c r="AA80" s="108">
        <v>2</v>
      </c>
      <c r="AB80" s="109">
        <v>4</v>
      </c>
      <c r="AC80" s="108"/>
      <c r="AD80" s="109"/>
      <c r="AE80" s="108"/>
      <c r="AF80" s="109"/>
      <c r="AG80" s="108"/>
      <c r="AH80" s="109"/>
      <c r="AI80" s="19"/>
      <c r="AJ80" s="19"/>
      <c r="AK80" s="19"/>
      <c r="AL80" s="19"/>
      <c r="AM80" s="19"/>
      <c r="AN80" s="589"/>
      <c r="AO80" s="19"/>
      <c r="AP80" s="19"/>
      <c r="AQ80" s="19"/>
      <c r="AR80" s="19"/>
      <c r="AS80" s="27"/>
      <c r="AT80" s="22"/>
      <c r="AU80"/>
    </row>
    <row r="81" spans="2:47" ht="15.95" customHeight="1">
      <c r="B81" s="292"/>
      <c r="C81" s="61"/>
      <c r="D81" s="56" t="s">
        <v>69</v>
      </c>
      <c r="E81" s="76">
        <v>2</v>
      </c>
      <c r="F81" s="76">
        <v>2</v>
      </c>
      <c r="G81" s="479">
        <v>20</v>
      </c>
      <c r="H81" s="176">
        <v>120</v>
      </c>
      <c r="I81" s="413">
        <v>74</v>
      </c>
      <c r="J81" s="245">
        <v>2</v>
      </c>
      <c r="K81" s="267">
        <v>2</v>
      </c>
      <c r="L81" s="267">
        <v>5</v>
      </c>
      <c r="M81" s="387">
        <v>80</v>
      </c>
      <c r="N81" s="387">
        <v>2</v>
      </c>
      <c r="O81" s="387">
        <v>4</v>
      </c>
      <c r="P81" s="512">
        <v>65</v>
      </c>
      <c r="Q81" s="512">
        <v>0</v>
      </c>
      <c r="R81" s="108">
        <v>2</v>
      </c>
      <c r="S81" s="108">
        <v>4</v>
      </c>
      <c r="T81" s="76">
        <v>80</v>
      </c>
      <c r="U81" s="76">
        <v>2</v>
      </c>
      <c r="V81" s="76">
        <v>4</v>
      </c>
      <c r="W81" s="76" t="s">
        <v>138</v>
      </c>
      <c r="X81" s="76" t="s">
        <v>139</v>
      </c>
      <c r="Y81" s="108"/>
      <c r="Z81" s="109"/>
      <c r="AA81" s="108">
        <v>2</v>
      </c>
      <c r="AB81" s="109">
        <v>4</v>
      </c>
      <c r="AC81" s="108"/>
      <c r="AD81" s="109"/>
      <c r="AE81" s="108"/>
      <c r="AF81" s="109"/>
      <c r="AG81" s="108"/>
      <c r="AH81" s="109"/>
      <c r="AI81" s="19"/>
      <c r="AJ81" s="19"/>
      <c r="AK81" s="19"/>
      <c r="AL81" s="19"/>
      <c r="AM81" s="19"/>
      <c r="AN81" s="589"/>
      <c r="AO81" s="19"/>
      <c r="AP81" s="19"/>
      <c r="AQ81" s="19"/>
      <c r="AR81" s="19"/>
      <c r="AS81" s="27"/>
      <c r="AT81" s="22"/>
      <c r="AU81"/>
    </row>
    <row r="82" spans="2:47" ht="15.95" customHeight="1">
      <c r="B82" s="292"/>
      <c r="C82" s="61"/>
      <c r="D82" s="56" t="s">
        <v>70</v>
      </c>
      <c r="E82" s="76">
        <v>3.5</v>
      </c>
      <c r="F82" s="76">
        <v>0.5</v>
      </c>
      <c r="G82" s="479">
        <v>20</v>
      </c>
      <c r="H82" s="176">
        <v>140</v>
      </c>
      <c r="I82" s="413">
        <v>127</v>
      </c>
      <c r="J82" s="245">
        <v>47</v>
      </c>
      <c r="K82" s="267">
        <v>2</v>
      </c>
      <c r="L82" s="267">
        <v>7</v>
      </c>
      <c r="M82" s="413">
        <v>120</v>
      </c>
      <c r="N82" s="387">
        <v>2</v>
      </c>
      <c r="O82" s="387">
        <v>6</v>
      </c>
      <c r="P82" s="516">
        <v>128</v>
      </c>
      <c r="Q82" s="512">
        <v>68</v>
      </c>
      <c r="R82" s="108">
        <v>2</v>
      </c>
      <c r="S82" s="210">
        <v>6</v>
      </c>
      <c r="T82" s="76">
        <v>120</v>
      </c>
      <c r="U82" s="76">
        <v>2</v>
      </c>
      <c r="V82" s="76">
        <v>6</v>
      </c>
      <c r="W82" s="76" t="s">
        <v>140</v>
      </c>
      <c r="X82" s="76" t="s">
        <v>141</v>
      </c>
      <c r="Y82" s="108"/>
      <c r="Z82" s="109"/>
      <c r="AA82" s="108"/>
      <c r="AB82" s="109"/>
      <c r="AC82" s="108">
        <v>2</v>
      </c>
      <c r="AD82" s="109">
        <v>6</v>
      </c>
      <c r="AE82" s="108"/>
      <c r="AF82" s="109"/>
      <c r="AG82" s="108"/>
      <c r="AH82" s="109"/>
      <c r="AI82" s="19"/>
      <c r="AJ82" s="19"/>
      <c r="AK82" s="19"/>
      <c r="AL82" s="19"/>
      <c r="AM82" s="19"/>
      <c r="AN82" s="589"/>
      <c r="AO82" s="19"/>
      <c r="AP82" s="19"/>
      <c r="AQ82" s="19"/>
      <c r="AR82" s="19"/>
      <c r="AS82" s="27"/>
      <c r="AT82" s="22"/>
      <c r="AU82"/>
    </row>
    <row r="83" spans="2:47" ht="15.95" customHeight="1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76">
        <v>135</v>
      </c>
      <c r="I83" s="413">
        <v>78</v>
      </c>
      <c r="J83" s="245">
        <v>7</v>
      </c>
      <c r="K83" s="267">
        <v>2</v>
      </c>
      <c r="L83" s="267">
        <v>9</v>
      </c>
      <c r="M83" s="387">
        <v>105</v>
      </c>
      <c r="N83" s="387">
        <v>2</v>
      </c>
      <c r="O83" s="387">
        <v>7</v>
      </c>
      <c r="P83" s="512">
        <v>69</v>
      </c>
      <c r="Q83" s="512">
        <v>8</v>
      </c>
      <c r="R83" s="108">
        <v>2</v>
      </c>
      <c r="S83" s="108">
        <v>7</v>
      </c>
      <c r="T83" s="76">
        <v>105</v>
      </c>
      <c r="U83" s="76">
        <v>2</v>
      </c>
      <c r="V83" s="76">
        <v>7</v>
      </c>
      <c r="W83" s="76" t="s">
        <v>140</v>
      </c>
      <c r="X83" s="76" t="s">
        <v>141</v>
      </c>
      <c r="Y83" s="108"/>
      <c r="Z83" s="109"/>
      <c r="AA83" s="108"/>
      <c r="AB83" s="109"/>
      <c r="AC83" s="108">
        <v>2</v>
      </c>
      <c r="AD83" s="109">
        <v>7</v>
      </c>
      <c r="AE83" s="108"/>
      <c r="AF83" s="109"/>
      <c r="AG83" s="108"/>
      <c r="AH83" s="109"/>
      <c r="AI83" s="19"/>
      <c r="AJ83" s="19"/>
      <c r="AK83" s="19"/>
      <c r="AL83" s="19"/>
      <c r="AM83" s="19"/>
      <c r="AN83" s="589"/>
      <c r="AO83" s="19"/>
      <c r="AP83" s="19"/>
      <c r="AQ83" s="19"/>
      <c r="AR83" s="19"/>
      <c r="AS83" s="27"/>
      <c r="AT83" s="22"/>
      <c r="AU83"/>
    </row>
    <row r="84" spans="2:47" ht="15.95" customHeight="1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76">
        <v>135</v>
      </c>
      <c r="I84" s="413">
        <v>93</v>
      </c>
      <c r="J84" s="245">
        <v>20</v>
      </c>
      <c r="K84" s="267">
        <v>2</v>
      </c>
      <c r="L84" s="267">
        <v>9</v>
      </c>
      <c r="M84" s="387">
        <v>105</v>
      </c>
      <c r="N84" s="387">
        <v>2</v>
      </c>
      <c r="O84" s="387">
        <v>7</v>
      </c>
      <c r="P84" s="512">
        <v>76</v>
      </c>
      <c r="Q84" s="512">
        <v>28</v>
      </c>
      <c r="R84" s="108">
        <v>2</v>
      </c>
      <c r="S84" s="108">
        <v>7</v>
      </c>
      <c r="T84" s="76">
        <v>105</v>
      </c>
      <c r="U84" s="76">
        <v>2</v>
      </c>
      <c r="V84" s="76">
        <v>7</v>
      </c>
      <c r="W84" s="76" t="s">
        <v>140</v>
      </c>
      <c r="X84" s="76" t="s">
        <v>141</v>
      </c>
      <c r="Y84" s="108"/>
      <c r="Z84" s="109"/>
      <c r="AA84" s="108"/>
      <c r="AB84" s="109"/>
      <c r="AC84" s="108">
        <v>2</v>
      </c>
      <c r="AD84" s="109">
        <v>7</v>
      </c>
      <c r="AE84" s="108"/>
      <c r="AF84" s="109"/>
      <c r="AG84" s="108"/>
      <c r="AH84" s="109"/>
      <c r="AI84" s="19"/>
      <c r="AJ84" s="19"/>
      <c r="AK84" s="19"/>
      <c r="AL84" s="19"/>
      <c r="AM84" s="19"/>
      <c r="AN84" s="589"/>
      <c r="AO84" s="19"/>
      <c r="AP84" s="19"/>
      <c r="AQ84" s="19"/>
      <c r="AR84" s="19"/>
      <c r="AS84" s="27"/>
      <c r="AT84" s="22"/>
      <c r="AU84"/>
    </row>
    <row r="85" spans="2:47" ht="15.95" customHeight="1">
      <c r="B85" s="292"/>
      <c r="C85" s="61"/>
      <c r="D85" s="56" t="s">
        <v>73</v>
      </c>
      <c r="E85" s="76">
        <v>3</v>
      </c>
      <c r="F85" s="76">
        <v>1</v>
      </c>
      <c r="G85" s="479">
        <v>20</v>
      </c>
      <c r="H85" s="176">
        <v>140</v>
      </c>
      <c r="I85" s="413">
        <v>94</v>
      </c>
      <c r="J85" s="245">
        <v>13</v>
      </c>
      <c r="K85" s="267">
        <v>2</v>
      </c>
      <c r="L85" s="267">
        <v>7</v>
      </c>
      <c r="M85" s="387">
        <v>100</v>
      </c>
      <c r="N85" s="387">
        <v>2</v>
      </c>
      <c r="O85" s="387">
        <v>5</v>
      </c>
      <c r="P85" s="512">
        <v>85</v>
      </c>
      <c r="Q85" s="512">
        <v>18</v>
      </c>
      <c r="R85" s="108">
        <v>2</v>
      </c>
      <c r="S85" s="108">
        <v>5</v>
      </c>
      <c r="T85" s="76">
        <v>100</v>
      </c>
      <c r="U85" s="76">
        <v>2</v>
      </c>
      <c r="V85" s="76">
        <v>5</v>
      </c>
      <c r="W85" s="76" t="s">
        <v>140</v>
      </c>
      <c r="X85" s="76" t="s">
        <v>141</v>
      </c>
      <c r="Y85" s="108"/>
      <c r="Z85" s="109"/>
      <c r="AA85" s="108"/>
      <c r="AB85" s="109"/>
      <c r="AC85" s="108">
        <v>2</v>
      </c>
      <c r="AD85" s="109">
        <v>5</v>
      </c>
      <c r="AE85" s="108"/>
      <c r="AF85" s="109"/>
      <c r="AG85" s="108"/>
      <c r="AH85" s="109"/>
      <c r="AI85" s="19"/>
      <c r="AJ85" s="19"/>
      <c r="AK85" s="19"/>
      <c r="AL85" s="19"/>
      <c r="AM85" s="19"/>
      <c r="AN85" s="589"/>
      <c r="AO85" s="19"/>
      <c r="AP85" s="19"/>
      <c r="AQ85" s="19"/>
      <c r="AR85" s="19"/>
      <c r="AS85" s="27"/>
      <c r="AT85" s="22"/>
      <c r="AU85"/>
    </row>
    <row r="86" spans="2:47" ht="15.95" customHeight="1">
      <c r="B86" s="292"/>
      <c r="C86" s="61"/>
      <c r="D86" s="56" t="s">
        <v>61</v>
      </c>
      <c r="E86" s="76">
        <v>2</v>
      </c>
      <c r="F86" s="76">
        <v>2</v>
      </c>
      <c r="G86" s="479">
        <v>20</v>
      </c>
      <c r="H86" s="176">
        <v>140</v>
      </c>
      <c r="I86" s="413">
        <v>82</v>
      </c>
      <c r="J86" s="245">
        <v>6</v>
      </c>
      <c r="K86" s="267">
        <v>2</v>
      </c>
      <c r="L86" s="267">
        <v>7</v>
      </c>
      <c r="M86" s="387">
        <v>100</v>
      </c>
      <c r="N86" s="387">
        <v>2</v>
      </c>
      <c r="O86" s="387">
        <v>5</v>
      </c>
      <c r="P86" s="512">
        <v>51</v>
      </c>
      <c r="Q86" s="512">
        <v>2</v>
      </c>
      <c r="R86" s="108">
        <v>2</v>
      </c>
      <c r="S86" s="108">
        <v>5</v>
      </c>
      <c r="T86" s="76">
        <v>100</v>
      </c>
      <c r="U86" s="76">
        <v>2</v>
      </c>
      <c r="V86" s="76">
        <v>5</v>
      </c>
      <c r="W86" s="76" t="s">
        <v>140</v>
      </c>
      <c r="X86" s="76" t="s">
        <v>141</v>
      </c>
      <c r="Y86" s="108"/>
      <c r="Z86" s="109"/>
      <c r="AA86" s="108"/>
      <c r="AB86" s="109"/>
      <c r="AC86" s="108">
        <v>2</v>
      </c>
      <c r="AD86" s="109">
        <v>5</v>
      </c>
      <c r="AE86" s="108"/>
      <c r="AF86" s="109"/>
      <c r="AG86" s="108"/>
      <c r="AH86" s="109"/>
      <c r="AI86" s="19"/>
      <c r="AJ86" s="19"/>
      <c r="AK86" s="19"/>
      <c r="AL86" s="19"/>
      <c r="AM86" s="19"/>
      <c r="AN86" s="589"/>
      <c r="AO86" s="19"/>
      <c r="AP86" s="19"/>
      <c r="AQ86" s="19"/>
      <c r="AR86" s="19"/>
      <c r="AS86" s="27"/>
      <c r="AT86" s="22"/>
      <c r="AU86"/>
    </row>
    <row r="87" spans="2:47" ht="15.95" customHeight="1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76">
        <v>24</v>
      </c>
      <c r="I87" s="413">
        <v>17</v>
      </c>
      <c r="J87" s="245">
        <v>0</v>
      </c>
      <c r="K87" s="267">
        <v>2</v>
      </c>
      <c r="L87" s="267">
        <v>2</v>
      </c>
      <c r="M87" s="387">
        <v>24</v>
      </c>
      <c r="N87" s="387">
        <v>2</v>
      </c>
      <c r="O87" s="387">
        <v>2</v>
      </c>
      <c r="P87" s="512">
        <v>12</v>
      </c>
      <c r="Q87" s="512">
        <v>0</v>
      </c>
      <c r="R87" s="108">
        <v>2</v>
      </c>
      <c r="S87" s="108">
        <v>2</v>
      </c>
      <c r="T87" s="76">
        <v>24</v>
      </c>
      <c r="U87" s="76">
        <v>2</v>
      </c>
      <c r="V87" s="76">
        <v>2</v>
      </c>
      <c r="W87" s="76"/>
      <c r="X87" s="76" t="s">
        <v>143</v>
      </c>
      <c r="Y87" s="108"/>
      <c r="Z87" s="109"/>
      <c r="AA87" s="108"/>
      <c r="AB87" s="109"/>
      <c r="AC87" s="108"/>
      <c r="AD87" s="109"/>
      <c r="AE87" s="108">
        <v>2</v>
      </c>
      <c r="AF87" s="109">
        <v>2</v>
      </c>
      <c r="AG87" s="108"/>
      <c r="AH87" s="109"/>
      <c r="AI87" s="19"/>
      <c r="AJ87" s="19"/>
      <c r="AK87" s="19"/>
      <c r="AL87" s="19"/>
      <c r="AM87" s="19"/>
      <c r="AN87" s="589"/>
      <c r="AO87" s="19"/>
      <c r="AP87" s="19"/>
      <c r="AQ87" s="19"/>
      <c r="AR87" s="19"/>
      <c r="AS87" s="27"/>
      <c r="AT87" s="22"/>
      <c r="AU87"/>
    </row>
    <row r="88" spans="2:47" ht="15.95" customHeight="1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76">
        <v>24</v>
      </c>
      <c r="I88" s="413">
        <v>17</v>
      </c>
      <c r="J88" s="245">
        <v>2</v>
      </c>
      <c r="K88" s="267">
        <v>1</v>
      </c>
      <c r="L88" s="267">
        <v>2</v>
      </c>
      <c r="M88" s="387">
        <v>24</v>
      </c>
      <c r="N88" s="387">
        <v>1</v>
      </c>
      <c r="O88" s="387">
        <v>2</v>
      </c>
      <c r="P88" s="512">
        <v>12</v>
      </c>
      <c r="Q88" s="512">
        <v>2</v>
      </c>
      <c r="R88" s="108">
        <v>1</v>
      </c>
      <c r="S88" s="108">
        <v>2</v>
      </c>
      <c r="T88" s="76">
        <v>24</v>
      </c>
      <c r="U88" s="76">
        <v>1</v>
      </c>
      <c r="V88" s="76">
        <v>2</v>
      </c>
      <c r="W88" s="76"/>
      <c r="X88" s="76" t="s">
        <v>142</v>
      </c>
      <c r="Y88" s="108"/>
      <c r="Z88" s="109"/>
      <c r="AA88" s="108"/>
      <c r="AB88" s="109"/>
      <c r="AC88" s="108"/>
      <c r="AD88" s="109"/>
      <c r="AE88" s="108">
        <v>1</v>
      </c>
      <c r="AF88" s="109">
        <v>2</v>
      </c>
      <c r="AG88" s="108"/>
      <c r="AH88" s="109"/>
      <c r="AI88" s="19"/>
      <c r="AJ88" s="19"/>
      <c r="AK88" s="19"/>
      <c r="AL88" s="19"/>
      <c r="AM88" s="19"/>
      <c r="AN88" s="589"/>
      <c r="AO88" s="19"/>
      <c r="AP88" s="19"/>
      <c r="AQ88" s="19"/>
      <c r="AR88" s="19"/>
      <c r="AS88" s="27"/>
      <c r="AT88" s="22"/>
      <c r="AU88"/>
    </row>
    <row r="89" spans="2:47" ht="15.95" customHeight="1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76">
        <v>24</v>
      </c>
      <c r="I89" s="413">
        <v>13</v>
      </c>
      <c r="J89" s="245">
        <v>2</v>
      </c>
      <c r="K89" s="267">
        <v>1</v>
      </c>
      <c r="L89" s="267">
        <v>2</v>
      </c>
      <c r="M89" s="413">
        <v>24</v>
      </c>
      <c r="N89" s="387">
        <v>1</v>
      </c>
      <c r="O89" s="387">
        <v>2</v>
      </c>
      <c r="P89" s="516">
        <v>28</v>
      </c>
      <c r="Q89" s="512">
        <v>4</v>
      </c>
      <c r="R89" s="108">
        <v>1</v>
      </c>
      <c r="S89" s="108">
        <v>2</v>
      </c>
      <c r="T89" s="76">
        <v>32</v>
      </c>
      <c r="U89" s="76">
        <v>1</v>
      </c>
      <c r="V89" s="76">
        <v>2</v>
      </c>
      <c r="W89" s="76"/>
      <c r="X89" s="76" t="s">
        <v>142</v>
      </c>
      <c r="Y89" s="108"/>
      <c r="Z89" s="109"/>
      <c r="AA89" s="108"/>
      <c r="AB89" s="109"/>
      <c r="AC89" s="108"/>
      <c r="AD89" s="109"/>
      <c r="AE89" s="108">
        <v>1</v>
      </c>
      <c r="AF89" s="109">
        <v>2</v>
      </c>
      <c r="AG89" s="108"/>
      <c r="AH89" s="109"/>
      <c r="AI89" s="371"/>
      <c r="AJ89" s="19"/>
      <c r="AK89" s="19"/>
      <c r="AL89" s="19"/>
      <c r="AM89" s="19"/>
      <c r="AN89" s="589"/>
      <c r="AO89" s="19"/>
      <c r="AP89" s="19"/>
      <c r="AQ89" s="19"/>
      <c r="AR89" s="19"/>
      <c r="AS89" s="27"/>
      <c r="AT89" s="22"/>
      <c r="AU89"/>
    </row>
    <row r="90" spans="2:47" ht="15.95" customHeight="1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76">
        <v>36</v>
      </c>
      <c r="I90" s="413">
        <v>32</v>
      </c>
      <c r="J90" s="245">
        <v>11</v>
      </c>
      <c r="K90" s="267">
        <v>1</v>
      </c>
      <c r="L90" s="267">
        <v>3</v>
      </c>
      <c r="M90" s="387">
        <v>36</v>
      </c>
      <c r="N90" s="387">
        <v>1</v>
      </c>
      <c r="O90" s="387">
        <v>3</v>
      </c>
      <c r="P90" s="512">
        <v>18</v>
      </c>
      <c r="Q90" s="512">
        <v>7</v>
      </c>
      <c r="R90" s="108">
        <v>1</v>
      </c>
      <c r="S90" s="108">
        <v>3</v>
      </c>
      <c r="T90" s="76">
        <v>36</v>
      </c>
      <c r="U90" s="76">
        <v>1</v>
      </c>
      <c r="V90" s="76">
        <v>3</v>
      </c>
      <c r="W90" s="76"/>
      <c r="X90" s="76" t="s">
        <v>142</v>
      </c>
      <c r="Y90" s="108"/>
      <c r="Z90" s="109"/>
      <c r="AA90" s="108"/>
      <c r="AB90" s="109"/>
      <c r="AC90" s="108"/>
      <c r="AD90" s="109"/>
      <c r="AE90" s="108">
        <v>1</v>
      </c>
      <c r="AF90" s="109">
        <v>3</v>
      </c>
      <c r="AG90" s="108"/>
      <c r="AH90" s="109"/>
      <c r="AI90" s="19"/>
      <c r="AJ90" s="19"/>
      <c r="AK90" s="19"/>
      <c r="AL90" s="19"/>
      <c r="AM90" s="19"/>
      <c r="AN90" s="589"/>
      <c r="AO90" s="19"/>
      <c r="AP90" s="19"/>
      <c r="AQ90" s="19"/>
      <c r="AR90" s="19"/>
      <c r="AS90" s="27"/>
      <c r="AT90" s="22"/>
      <c r="AU90"/>
    </row>
    <row r="91" spans="2:47" ht="15.95" customHeight="1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76">
        <v>27</v>
      </c>
      <c r="I91" s="413">
        <v>33</v>
      </c>
      <c r="J91" s="245">
        <v>6</v>
      </c>
      <c r="K91" s="267">
        <v>1</v>
      </c>
      <c r="L91" s="267">
        <v>3</v>
      </c>
      <c r="M91" s="387">
        <v>36</v>
      </c>
      <c r="N91" s="387">
        <v>1</v>
      </c>
      <c r="O91" s="387">
        <v>4</v>
      </c>
      <c r="P91" s="512">
        <v>14</v>
      </c>
      <c r="Q91" s="512">
        <v>6</v>
      </c>
      <c r="R91" s="108">
        <v>1</v>
      </c>
      <c r="S91" s="108">
        <v>4</v>
      </c>
      <c r="T91" s="76">
        <v>36</v>
      </c>
      <c r="U91" s="76">
        <v>1</v>
      </c>
      <c r="V91" s="76">
        <v>4</v>
      </c>
      <c r="W91" s="76"/>
      <c r="X91" s="76" t="s">
        <v>142</v>
      </c>
      <c r="Y91" s="108"/>
      <c r="Z91" s="109"/>
      <c r="AA91" s="108"/>
      <c r="AB91" s="109"/>
      <c r="AC91" s="108"/>
      <c r="AD91" s="109"/>
      <c r="AE91" s="108">
        <v>1</v>
      </c>
      <c r="AF91" s="109">
        <v>4</v>
      </c>
      <c r="AG91" s="108"/>
      <c r="AH91" s="109"/>
      <c r="AI91" s="19"/>
      <c r="AJ91" s="19"/>
      <c r="AK91" s="19"/>
      <c r="AL91" s="19"/>
      <c r="AM91" s="19"/>
      <c r="AN91" s="589"/>
      <c r="AO91" s="19"/>
      <c r="AP91" s="19"/>
      <c r="AQ91" s="19"/>
      <c r="AR91" s="19"/>
      <c r="AS91" s="27"/>
      <c r="AT91" s="22"/>
      <c r="AU91"/>
    </row>
    <row r="92" spans="2:47" ht="15.95" customHeight="1">
      <c r="B92" s="292"/>
      <c r="C92" s="61"/>
      <c r="D92" s="56" t="s">
        <v>63</v>
      </c>
      <c r="E92" s="76">
        <v>2</v>
      </c>
      <c r="F92" s="76">
        <v>2</v>
      </c>
      <c r="G92" s="479">
        <v>20</v>
      </c>
      <c r="H92" s="176">
        <v>40</v>
      </c>
      <c r="I92" s="413">
        <v>35</v>
      </c>
      <c r="J92" s="245">
        <v>2</v>
      </c>
      <c r="K92" s="267">
        <v>1</v>
      </c>
      <c r="L92" s="267">
        <v>2</v>
      </c>
      <c r="M92" s="387">
        <v>40</v>
      </c>
      <c r="N92" s="387">
        <v>1</v>
      </c>
      <c r="O92" s="387">
        <v>2</v>
      </c>
      <c r="P92" s="512">
        <v>35</v>
      </c>
      <c r="Q92" s="512">
        <v>2</v>
      </c>
      <c r="R92" s="108">
        <v>1</v>
      </c>
      <c r="S92" s="108">
        <v>2</v>
      </c>
      <c r="T92" s="76">
        <v>40</v>
      </c>
      <c r="U92" s="76">
        <v>1</v>
      </c>
      <c r="V92" s="76">
        <v>2</v>
      </c>
      <c r="W92" s="76"/>
      <c r="X92" s="76" t="s">
        <v>144</v>
      </c>
      <c r="Y92" s="108"/>
      <c r="Z92" s="109"/>
      <c r="AA92" s="108"/>
      <c r="AB92" s="109"/>
      <c r="AC92" s="108"/>
      <c r="AD92" s="109"/>
      <c r="AE92" s="108"/>
      <c r="AF92" s="109"/>
      <c r="AG92" s="108">
        <v>1</v>
      </c>
      <c r="AH92" s="109">
        <v>2</v>
      </c>
      <c r="AI92" s="19"/>
      <c r="AJ92" s="19"/>
      <c r="AK92" s="19"/>
      <c r="AL92" s="19"/>
      <c r="AM92" s="19"/>
      <c r="AN92" s="589"/>
      <c r="AO92" s="19"/>
      <c r="AP92" s="19"/>
      <c r="AQ92" s="19"/>
      <c r="AR92" s="19"/>
      <c r="AS92" s="27"/>
      <c r="AT92" s="22"/>
      <c r="AU92"/>
    </row>
    <row r="93" spans="2:47" ht="15.95" customHeight="1">
      <c r="B93" s="292"/>
      <c r="C93" s="61"/>
      <c r="D93" s="56" t="s">
        <v>54</v>
      </c>
      <c r="E93" s="76">
        <v>2</v>
      </c>
      <c r="F93" s="76">
        <v>2</v>
      </c>
      <c r="G93" s="168">
        <v>16</v>
      </c>
      <c r="H93" s="176">
        <v>40</v>
      </c>
      <c r="I93" s="413">
        <v>35</v>
      </c>
      <c r="J93" s="245">
        <v>0</v>
      </c>
      <c r="K93" s="267">
        <v>1</v>
      </c>
      <c r="L93" s="267">
        <v>2</v>
      </c>
      <c r="M93" s="387">
        <v>40</v>
      </c>
      <c r="N93" s="387">
        <v>1</v>
      </c>
      <c r="O93" s="387">
        <v>2</v>
      </c>
      <c r="P93" s="512">
        <v>33</v>
      </c>
      <c r="Q93" s="512">
        <v>1</v>
      </c>
      <c r="R93" s="108">
        <v>1</v>
      </c>
      <c r="S93" s="108">
        <v>2</v>
      </c>
      <c r="T93" s="76">
        <v>40</v>
      </c>
      <c r="U93" s="76">
        <v>1</v>
      </c>
      <c r="V93" s="76">
        <v>2</v>
      </c>
      <c r="W93" s="76"/>
      <c r="X93" s="76" t="s">
        <v>144</v>
      </c>
      <c r="Y93" s="108"/>
      <c r="Z93" s="109"/>
      <c r="AA93" s="108"/>
      <c r="AB93" s="109"/>
      <c r="AC93" s="108"/>
      <c r="AD93" s="109"/>
      <c r="AE93" s="108"/>
      <c r="AF93" s="109"/>
      <c r="AG93" s="108">
        <v>1</v>
      </c>
      <c r="AH93" s="109">
        <v>2</v>
      </c>
      <c r="AI93" s="19"/>
      <c r="AJ93" s="19"/>
      <c r="AK93" s="19"/>
      <c r="AL93" s="19"/>
      <c r="AM93" s="19"/>
      <c r="AN93" s="589"/>
      <c r="AO93" s="19"/>
      <c r="AP93" s="19"/>
      <c r="AQ93" s="19"/>
      <c r="AR93" s="19"/>
      <c r="AS93" s="27"/>
      <c r="AT93" s="22"/>
      <c r="AU93"/>
    </row>
    <row r="94" spans="2:47" ht="15.95" customHeight="1">
      <c r="B94" s="292"/>
      <c r="C94" s="61"/>
      <c r="D94" s="56" t="s">
        <v>76</v>
      </c>
      <c r="E94" s="76">
        <v>2</v>
      </c>
      <c r="F94" s="76">
        <v>2</v>
      </c>
      <c r="G94" s="479">
        <v>20</v>
      </c>
      <c r="H94" s="176">
        <v>40</v>
      </c>
      <c r="I94" s="413">
        <v>35</v>
      </c>
      <c r="J94" s="245">
        <v>2</v>
      </c>
      <c r="K94" s="267">
        <v>1</v>
      </c>
      <c r="L94" s="267">
        <v>2</v>
      </c>
      <c r="M94" s="387">
        <v>40</v>
      </c>
      <c r="N94" s="387">
        <v>1</v>
      </c>
      <c r="O94" s="387">
        <v>2</v>
      </c>
      <c r="P94" s="512">
        <v>15</v>
      </c>
      <c r="Q94" s="512">
        <v>4</v>
      </c>
      <c r="R94" s="108">
        <v>1</v>
      </c>
      <c r="S94" s="108">
        <v>2</v>
      </c>
      <c r="T94" s="76">
        <v>40</v>
      </c>
      <c r="U94" s="76">
        <v>1</v>
      </c>
      <c r="V94" s="76">
        <v>2</v>
      </c>
      <c r="W94" s="76"/>
      <c r="X94" s="76" t="s">
        <v>144</v>
      </c>
      <c r="Y94" s="108"/>
      <c r="Z94" s="109"/>
      <c r="AA94" s="108"/>
      <c r="AB94" s="109"/>
      <c r="AC94" s="108"/>
      <c r="AD94" s="109"/>
      <c r="AE94" s="108"/>
      <c r="AF94" s="109"/>
      <c r="AG94" s="108">
        <v>1</v>
      </c>
      <c r="AH94" s="109">
        <v>2</v>
      </c>
      <c r="AI94" s="19"/>
      <c r="AJ94" s="19"/>
      <c r="AK94" s="19"/>
      <c r="AL94" s="19"/>
      <c r="AM94" s="19"/>
      <c r="AN94" s="589"/>
      <c r="AO94" s="19"/>
      <c r="AP94" s="19"/>
      <c r="AQ94" s="19"/>
      <c r="AR94" s="19"/>
      <c r="AS94" s="27"/>
      <c r="AT94" s="22"/>
      <c r="AU94"/>
    </row>
    <row r="95" spans="2:47" ht="15.95" customHeight="1">
      <c r="B95" s="292"/>
      <c r="C95" s="61"/>
      <c r="D95" s="56" t="s">
        <v>78</v>
      </c>
      <c r="E95" s="76">
        <v>2</v>
      </c>
      <c r="F95" s="76">
        <v>2</v>
      </c>
      <c r="G95" s="479">
        <v>20</v>
      </c>
      <c r="H95" s="176">
        <v>40</v>
      </c>
      <c r="I95" s="413">
        <v>34</v>
      </c>
      <c r="J95" s="245">
        <v>1</v>
      </c>
      <c r="K95" s="267">
        <v>1</v>
      </c>
      <c r="L95" s="267">
        <v>2</v>
      </c>
      <c r="M95" s="387">
        <v>40</v>
      </c>
      <c r="N95" s="387">
        <v>1</v>
      </c>
      <c r="O95" s="387">
        <v>2</v>
      </c>
      <c r="P95" s="512">
        <v>33</v>
      </c>
      <c r="Q95" s="512">
        <v>0</v>
      </c>
      <c r="R95" s="108">
        <v>1</v>
      </c>
      <c r="S95" s="108">
        <v>2</v>
      </c>
      <c r="T95" s="76">
        <v>40</v>
      </c>
      <c r="U95" s="76">
        <v>1</v>
      </c>
      <c r="V95" s="76">
        <v>2</v>
      </c>
      <c r="W95" s="76"/>
      <c r="X95" s="76" t="s">
        <v>144</v>
      </c>
      <c r="Y95" s="108"/>
      <c r="Z95" s="109"/>
      <c r="AA95" s="108"/>
      <c r="AB95" s="109"/>
      <c r="AC95" s="108"/>
      <c r="AD95" s="109"/>
      <c r="AE95" s="108"/>
      <c r="AF95" s="109"/>
      <c r="AG95" s="108">
        <v>1</v>
      </c>
      <c r="AH95" s="109">
        <v>2</v>
      </c>
      <c r="AI95" s="19"/>
      <c r="AJ95" s="19"/>
      <c r="AK95" s="19"/>
      <c r="AL95" s="19"/>
      <c r="AM95" s="19"/>
      <c r="AN95" s="589"/>
      <c r="AO95" s="19"/>
      <c r="AP95" s="19"/>
      <c r="AQ95" s="19"/>
      <c r="AR95" s="19"/>
      <c r="AS95" s="27"/>
      <c r="AT95" s="22"/>
      <c r="AU95"/>
    </row>
    <row r="96" spans="2:47" ht="15.95" customHeight="1">
      <c r="B96" s="292"/>
      <c r="C96" s="61"/>
      <c r="D96" s="56" t="s">
        <v>62</v>
      </c>
      <c r="E96" s="76">
        <v>1</v>
      </c>
      <c r="F96" s="76">
        <v>3</v>
      </c>
      <c r="G96" s="479">
        <v>20</v>
      </c>
      <c r="H96" s="176">
        <v>40</v>
      </c>
      <c r="I96" s="413">
        <v>46</v>
      </c>
      <c r="J96" s="245">
        <v>6</v>
      </c>
      <c r="K96" s="267">
        <v>1</v>
      </c>
      <c r="L96" s="267">
        <v>2</v>
      </c>
      <c r="M96" s="387">
        <v>40</v>
      </c>
      <c r="N96" s="387">
        <v>1</v>
      </c>
      <c r="O96" s="387">
        <v>2</v>
      </c>
      <c r="P96" s="512">
        <v>30</v>
      </c>
      <c r="Q96" s="512">
        <v>6</v>
      </c>
      <c r="R96" s="108">
        <v>1</v>
      </c>
      <c r="S96" s="108">
        <v>2</v>
      </c>
      <c r="T96" s="76">
        <v>40</v>
      </c>
      <c r="U96" s="76">
        <v>1</v>
      </c>
      <c r="V96" s="76">
        <v>2</v>
      </c>
      <c r="W96" s="76"/>
      <c r="X96" s="76" t="s">
        <v>144</v>
      </c>
      <c r="Y96" s="108"/>
      <c r="Z96" s="109"/>
      <c r="AA96" s="108"/>
      <c r="AB96" s="109"/>
      <c r="AC96" s="108"/>
      <c r="AD96" s="109"/>
      <c r="AE96" s="108"/>
      <c r="AF96" s="109"/>
      <c r="AG96" s="108">
        <v>1</v>
      </c>
      <c r="AH96" s="109">
        <v>2</v>
      </c>
      <c r="AI96" s="19"/>
      <c r="AJ96" s="19"/>
      <c r="AK96" s="19"/>
      <c r="AL96" s="19"/>
      <c r="AM96" s="19"/>
      <c r="AN96" s="589"/>
      <c r="AO96" s="19"/>
      <c r="AP96" s="19"/>
      <c r="AQ96" s="19"/>
      <c r="AR96" s="19"/>
      <c r="AS96" s="27"/>
      <c r="AT96" s="22"/>
      <c r="AU96"/>
    </row>
    <row r="97" spans="2:47" ht="15.95" customHeight="1">
      <c r="B97" s="296"/>
      <c r="C97" s="30"/>
      <c r="D97" s="35"/>
      <c r="E97" s="198"/>
      <c r="F97" s="198"/>
      <c r="G97" s="162"/>
      <c r="H97" s="35"/>
      <c r="I97" s="420"/>
      <c r="J97" s="247"/>
      <c r="K97" s="269"/>
      <c r="L97" s="269"/>
      <c r="M97" s="388"/>
      <c r="N97" s="388"/>
      <c r="O97" s="388"/>
      <c r="P97" s="435"/>
      <c r="Q97" s="435"/>
      <c r="R97" s="450"/>
      <c r="S97" s="450"/>
      <c r="T97" s="435"/>
      <c r="U97" s="450"/>
      <c r="V97" s="450"/>
      <c r="W97" s="29"/>
      <c r="X97" s="29"/>
      <c r="Y97" s="36"/>
      <c r="Z97" s="36"/>
      <c r="AA97" s="35"/>
      <c r="AB97" s="35"/>
      <c r="AC97" s="35"/>
      <c r="AD97" s="35"/>
      <c r="AE97" s="35"/>
      <c r="AF97" s="35"/>
      <c r="AG97" s="35"/>
      <c r="AH97" s="321"/>
      <c r="AI97" s="19"/>
      <c r="AJ97" s="19"/>
      <c r="AK97" s="19"/>
      <c r="AL97" s="19"/>
      <c r="AM97" s="19"/>
      <c r="AN97" s="589"/>
      <c r="AO97" s="19"/>
      <c r="AP97" s="19"/>
      <c r="AQ97" s="19"/>
      <c r="AR97" s="19"/>
      <c r="AS97" s="27"/>
      <c r="AT97" s="22"/>
      <c r="AU97"/>
    </row>
    <row r="98" spans="2:47" ht="15.95" customHeight="1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171">
        <v>60</v>
      </c>
      <c r="I98" s="407">
        <v>29</v>
      </c>
      <c r="J98" s="241">
        <v>8</v>
      </c>
      <c r="K98" s="264">
        <v>2</v>
      </c>
      <c r="L98" s="264">
        <v>4</v>
      </c>
      <c r="M98" s="383">
        <v>60</v>
      </c>
      <c r="N98" s="383">
        <v>2</v>
      </c>
      <c r="O98" s="383">
        <v>4</v>
      </c>
      <c r="P98" s="93">
        <v>82</v>
      </c>
      <c r="Q98" s="93">
        <v>2</v>
      </c>
      <c r="R98" s="74">
        <v>2</v>
      </c>
      <c r="S98" s="74">
        <v>4</v>
      </c>
      <c r="T98" s="93">
        <f>V98*G98</f>
        <v>90</v>
      </c>
      <c r="U98" s="74">
        <v>2</v>
      </c>
      <c r="V98" s="487">
        <v>6</v>
      </c>
      <c r="W98" s="141" t="s">
        <v>145</v>
      </c>
      <c r="X98" s="141"/>
      <c r="Y98" s="62">
        <v>2</v>
      </c>
      <c r="Z98" s="493">
        <v>6</v>
      </c>
      <c r="AA98" s="98"/>
      <c r="AB98" s="99"/>
      <c r="AC98" s="141">
        <v>1</v>
      </c>
      <c r="AD98" s="494">
        <v>3</v>
      </c>
      <c r="AE98" s="141">
        <v>0.5</v>
      </c>
      <c r="AF98" s="494">
        <v>1.5</v>
      </c>
      <c r="AG98" s="141">
        <v>0.5</v>
      </c>
      <c r="AH98" s="494">
        <v>1.5</v>
      </c>
      <c r="AI98" s="17"/>
      <c r="AJ98" s="17"/>
      <c r="AK98" s="17"/>
      <c r="AL98" s="17"/>
      <c r="AM98" s="17"/>
      <c r="AN98" s="589"/>
      <c r="AO98" s="17"/>
      <c r="AP98" s="17"/>
      <c r="AQ98" s="17"/>
      <c r="AR98" s="17"/>
      <c r="AS98" s="27"/>
      <c r="AT98" s="22"/>
      <c r="AU98"/>
    </row>
    <row r="99" spans="2:47" ht="15.95" customHeight="1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172">
        <v>100</v>
      </c>
      <c r="I99" s="410">
        <v>69</v>
      </c>
      <c r="J99" s="242">
        <v>0</v>
      </c>
      <c r="K99" s="265">
        <v>2</v>
      </c>
      <c r="L99" s="265">
        <v>3</v>
      </c>
      <c r="M99" s="384">
        <v>75</v>
      </c>
      <c r="N99" s="384">
        <v>2</v>
      </c>
      <c r="O99" s="384">
        <v>3</v>
      </c>
      <c r="P99" s="143">
        <v>86</v>
      </c>
      <c r="Q99" s="143">
        <v>0</v>
      </c>
      <c r="R99" s="82">
        <v>2</v>
      </c>
      <c r="S99" s="82">
        <v>3</v>
      </c>
      <c r="T99" s="143">
        <v>100</v>
      </c>
      <c r="U99" s="82">
        <v>2</v>
      </c>
      <c r="V99" s="488">
        <v>4</v>
      </c>
      <c r="W99" s="142" t="s">
        <v>235</v>
      </c>
      <c r="X99" s="142" t="s">
        <v>236</v>
      </c>
      <c r="Y99" s="89"/>
      <c r="Z99" s="90"/>
      <c r="AA99" s="70">
        <v>2</v>
      </c>
      <c r="AB99" s="492">
        <v>4</v>
      </c>
      <c r="AC99" s="68"/>
      <c r="AD99" s="69"/>
      <c r="AE99" s="100"/>
      <c r="AF99" s="101"/>
      <c r="AG99" s="100"/>
      <c r="AH99" s="101"/>
      <c r="AI99" s="230"/>
      <c r="AJ99" s="229"/>
      <c r="AK99" s="229"/>
      <c r="AL99" s="229"/>
      <c r="AM99" s="229"/>
      <c r="AN99" s="230"/>
      <c r="AO99" s="17"/>
      <c r="AP99" s="17"/>
      <c r="AQ99" s="17"/>
      <c r="AR99" s="17"/>
      <c r="AS99" s="27"/>
      <c r="AT99" s="22"/>
      <c r="AU99"/>
    </row>
    <row r="100" spans="2:47" ht="15.95" customHeight="1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75">
        <v>48</v>
      </c>
      <c r="I100" s="413">
        <v>14</v>
      </c>
      <c r="J100" s="245">
        <v>0</v>
      </c>
      <c r="K100" s="267">
        <v>1</v>
      </c>
      <c r="L100" s="267">
        <v>3</v>
      </c>
      <c r="M100" s="387">
        <v>48</v>
      </c>
      <c r="N100" s="387">
        <v>1</v>
      </c>
      <c r="O100" s="387">
        <v>3</v>
      </c>
      <c r="P100" s="76">
        <v>10</v>
      </c>
      <c r="Q100" s="76">
        <v>0</v>
      </c>
      <c r="R100" s="108">
        <v>1</v>
      </c>
      <c r="S100" s="108">
        <v>3</v>
      </c>
      <c r="T100" s="76">
        <v>32</v>
      </c>
      <c r="U100" s="108">
        <v>1</v>
      </c>
      <c r="V100" s="586">
        <v>2</v>
      </c>
      <c r="W100" s="98" t="s">
        <v>146</v>
      </c>
      <c r="X100" s="98"/>
      <c r="Y100" s="107">
        <f>AA100+AC100</f>
        <v>1</v>
      </c>
      <c r="Z100" s="490">
        <v>2</v>
      </c>
      <c r="AA100" s="104">
        <v>0.5</v>
      </c>
      <c r="AB100" s="491">
        <v>1</v>
      </c>
      <c r="AC100" s="104">
        <v>0.5</v>
      </c>
      <c r="AD100" s="491">
        <v>1</v>
      </c>
      <c r="AE100" s="100"/>
      <c r="AF100" s="101"/>
      <c r="AG100" s="100"/>
      <c r="AH100" s="101"/>
      <c r="AI100" s="229"/>
      <c r="AJ100" s="230"/>
      <c r="AK100" s="229"/>
      <c r="AL100" s="229"/>
      <c r="AM100" s="229"/>
      <c r="AN100" s="230"/>
      <c r="AO100" s="17"/>
      <c r="AP100" s="17"/>
      <c r="AQ100" s="17"/>
      <c r="AR100" s="17"/>
      <c r="AS100" s="27"/>
      <c r="AT100" s="22"/>
      <c r="AU100"/>
    </row>
    <row r="101" spans="2:47" ht="15.95" customHeight="1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75">
        <v>60</v>
      </c>
      <c r="I101" s="413">
        <v>58</v>
      </c>
      <c r="J101" s="245">
        <v>0</v>
      </c>
      <c r="K101" s="267">
        <v>2</v>
      </c>
      <c r="L101" s="267">
        <v>4</v>
      </c>
      <c r="M101" s="387">
        <v>60</v>
      </c>
      <c r="N101" s="387">
        <v>2</v>
      </c>
      <c r="O101" s="387">
        <v>4</v>
      </c>
      <c r="P101" s="76">
        <v>54</v>
      </c>
      <c r="Q101" s="76">
        <v>0</v>
      </c>
      <c r="R101" s="108">
        <v>2</v>
      </c>
      <c r="S101" s="108">
        <v>4</v>
      </c>
      <c r="T101" s="76">
        <f t="shared" ref="T101:T110" si="22">V101*G101</f>
        <v>60</v>
      </c>
      <c r="U101" s="108">
        <v>2</v>
      </c>
      <c r="V101" s="108">
        <v>4</v>
      </c>
      <c r="W101" s="98" t="s">
        <v>146</v>
      </c>
      <c r="X101" s="98"/>
      <c r="Y101" s="107">
        <f t="shared" ref="Y101" si="23">AA101+AC101</f>
        <v>2</v>
      </c>
      <c r="Z101" s="106">
        <f t="shared" ref="Z101" si="24">AB101+AD101</f>
        <v>4</v>
      </c>
      <c r="AA101" s="104">
        <v>1</v>
      </c>
      <c r="AB101" s="105">
        <v>2</v>
      </c>
      <c r="AC101" s="104">
        <v>1</v>
      </c>
      <c r="AD101" s="105">
        <v>2</v>
      </c>
      <c r="AE101" s="100"/>
      <c r="AF101" s="101"/>
      <c r="AG101" s="100"/>
      <c r="AH101" s="101"/>
      <c r="AI101" s="229"/>
      <c r="AJ101" s="230"/>
      <c r="AK101" s="229"/>
      <c r="AL101" s="229"/>
      <c r="AM101" s="229"/>
      <c r="AN101" s="230"/>
      <c r="AO101" s="17"/>
      <c r="AP101" s="17"/>
      <c r="AQ101" s="17"/>
      <c r="AR101" s="17"/>
      <c r="AS101" s="27"/>
      <c r="AT101" s="22"/>
      <c r="AU101"/>
    </row>
    <row r="102" spans="2:47" ht="15.95" customHeight="1">
      <c r="B102" s="289">
        <v>7</v>
      </c>
      <c r="C102" s="46"/>
      <c r="D102" s="46" t="s">
        <v>80</v>
      </c>
      <c r="E102" s="98">
        <v>2</v>
      </c>
      <c r="F102" s="98">
        <v>2</v>
      </c>
      <c r="G102" s="479">
        <v>20</v>
      </c>
      <c r="H102" s="175">
        <v>30</v>
      </c>
      <c r="I102" s="413">
        <v>9</v>
      </c>
      <c r="J102" s="245">
        <v>0</v>
      </c>
      <c r="K102" s="267">
        <v>1</v>
      </c>
      <c r="L102" s="267">
        <v>1</v>
      </c>
      <c r="M102" s="387">
        <v>20</v>
      </c>
      <c r="N102" s="387">
        <v>1</v>
      </c>
      <c r="O102" s="387">
        <v>1</v>
      </c>
      <c r="P102" s="76">
        <v>12</v>
      </c>
      <c r="Q102" s="76">
        <v>0</v>
      </c>
      <c r="R102" s="108">
        <v>1</v>
      </c>
      <c r="S102" s="108">
        <v>1</v>
      </c>
      <c r="T102" s="76">
        <f t="shared" si="22"/>
        <v>20</v>
      </c>
      <c r="U102" s="108">
        <v>1</v>
      </c>
      <c r="V102" s="108">
        <v>1</v>
      </c>
      <c r="W102" s="98" t="s">
        <v>147</v>
      </c>
      <c r="X102" s="98"/>
      <c r="Y102" s="107">
        <f t="shared" ref="Y102:Y103" si="25">AA102+AC102</f>
        <v>1</v>
      </c>
      <c r="Z102" s="106">
        <f t="shared" ref="Z102:Z103" si="26">AB102+AD102</f>
        <v>1</v>
      </c>
      <c r="AA102" s="104">
        <v>0.5</v>
      </c>
      <c r="AB102" s="105">
        <v>0.5</v>
      </c>
      <c r="AC102" s="104">
        <v>0.5</v>
      </c>
      <c r="AD102" s="105">
        <v>0.5</v>
      </c>
      <c r="AE102" s="100"/>
      <c r="AF102" s="101"/>
      <c r="AG102" s="100"/>
      <c r="AH102" s="101"/>
      <c r="AI102" s="229"/>
      <c r="AJ102" s="230"/>
      <c r="AK102" s="17"/>
      <c r="AL102" s="17"/>
      <c r="AM102" s="17"/>
      <c r="AN102" s="589"/>
      <c r="AO102" s="17"/>
      <c r="AP102" s="17"/>
      <c r="AQ102" s="17"/>
      <c r="AR102" s="17"/>
      <c r="AS102" s="27"/>
      <c r="AT102" s="22"/>
      <c r="AU102"/>
    </row>
    <row r="103" spans="2:47" ht="15.95" customHeight="1">
      <c r="B103" s="289">
        <v>7</v>
      </c>
      <c r="C103" s="46"/>
      <c r="D103" s="46" t="s">
        <v>81</v>
      </c>
      <c r="E103" s="98">
        <v>3</v>
      </c>
      <c r="F103" s="98">
        <v>1</v>
      </c>
      <c r="G103" s="486">
        <v>14</v>
      </c>
      <c r="H103" s="175">
        <v>30</v>
      </c>
      <c r="I103" s="413">
        <v>13</v>
      </c>
      <c r="J103" s="245">
        <v>0</v>
      </c>
      <c r="K103" s="267">
        <v>1</v>
      </c>
      <c r="L103" s="267">
        <v>1</v>
      </c>
      <c r="M103" s="387">
        <v>20</v>
      </c>
      <c r="N103" s="387">
        <v>1</v>
      </c>
      <c r="O103" s="387">
        <v>1</v>
      </c>
      <c r="P103" s="76">
        <v>13</v>
      </c>
      <c r="Q103" s="76">
        <v>0</v>
      </c>
      <c r="R103" s="108">
        <v>1</v>
      </c>
      <c r="S103" s="108">
        <v>1</v>
      </c>
      <c r="T103" s="76">
        <v>14</v>
      </c>
      <c r="U103" s="108">
        <v>1</v>
      </c>
      <c r="V103" s="108">
        <v>1</v>
      </c>
      <c r="W103" s="98" t="s">
        <v>146</v>
      </c>
      <c r="X103" s="98"/>
      <c r="Y103" s="107">
        <f t="shared" si="25"/>
        <v>1</v>
      </c>
      <c r="Z103" s="106">
        <f t="shared" si="26"/>
        <v>1</v>
      </c>
      <c r="AA103" s="104">
        <v>0.5</v>
      </c>
      <c r="AB103" s="105">
        <v>0.5</v>
      </c>
      <c r="AC103" s="104">
        <v>0.5</v>
      </c>
      <c r="AD103" s="105">
        <v>0.5</v>
      </c>
      <c r="AE103" s="100"/>
      <c r="AF103" s="101"/>
      <c r="AG103" s="100"/>
      <c r="AH103" s="101"/>
      <c r="AI103" s="214"/>
      <c r="AJ103" s="17"/>
      <c r="AK103" s="17"/>
      <c r="AL103" s="17"/>
      <c r="AM103" s="17"/>
      <c r="AN103" s="589"/>
      <c r="AO103" s="17"/>
      <c r="AP103" s="17"/>
      <c r="AQ103" s="17"/>
      <c r="AR103" s="17"/>
      <c r="AS103" s="27"/>
      <c r="AT103" s="22"/>
      <c r="AU103"/>
    </row>
    <row r="104" spans="2:47" ht="15.95" customHeight="1">
      <c r="B104" s="289">
        <v>7</v>
      </c>
      <c r="C104" s="46"/>
      <c r="D104" s="46" t="s">
        <v>182</v>
      </c>
      <c r="E104" s="98">
        <v>3</v>
      </c>
      <c r="F104" s="98">
        <v>1</v>
      </c>
      <c r="G104" s="479">
        <v>20</v>
      </c>
      <c r="H104" s="175">
        <v>40</v>
      </c>
      <c r="I104" s="413">
        <v>26</v>
      </c>
      <c r="J104" s="245">
        <v>0</v>
      </c>
      <c r="K104" s="267">
        <v>1</v>
      </c>
      <c r="L104" s="267">
        <v>2</v>
      </c>
      <c r="M104" s="387">
        <v>40</v>
      </c>
      <c r="N104" s="387">
        <v>1</v>
      </c>
      <c r="O104" s="387">
        <v>2</v>
      </c>
      <c r="P104" s="76">
        <v>22</v>
      </c>
      <c r="Q104" s="76">
        <v>0</v>
      </c>
      <c r="R104" s="108">
        <v>1</v>
      </c>
      <c r="S104" s="108">
        <v>2</v>
      </c>
      <c r="T104" s="76">
        <f t="shared" si="22"/>
        <v>40</v>
      </c>
      <c r="U104" s="108">
        <v>1</v>
      </c>
      <c r="V104" s="108">
        <v>2</v>
      </c>
      <c r="W104" s="404" t="s">
        <v>235</v>
      </c>
      <c r="X104" s="404" t="s">
        <v>273</v>
      </c>
      <c r="Y104" s="89"/>
      <c r="Z104" s="90"/>
      <c r="AA104" s="89">
        <v>1</v>
      </c>
      <c r="AB104" s="90">
        <v>2</v>
      </c>
      <c r="AC104" s="68"/>
      <c r="AD104" s="69"/>
      <c r="AE104" s="100"/>
      <c r="AF104" s="101"/>
      <c r="AG104" s="100"/>
      <c r="AH104" s="101"/>
      <c r="AI104" s="17"/>
      <c r="AJ104" s="17"/>
      <c r="AK104" s="17"/>
      <c r="AL104" s="17"/>
      <c r="AM104" s="17"/>
      <c r="AN104" s="589"/>
      <c r="AO104" s="17"/>
      <c r="AP104" s="17"/>
      <c r="AQ104" s="17"/>
      <c r="AR104" s="17"/>
      <c r="AS104" s="27"/>
      <c r="AT104" s="22"/>
      <c r="AU104"/>
    </row>
    <row r="105" spans="2:47" ht="15.95" customHeight="1">
      <c r="B105" s="289">
        <v>7</v>
      </c>
      <c r="C105" s="46"/>
      <c r="D105" s="46" t="s">
        <v>183</v>
      </c>
      <c r="E105" s="98">
        <v>2</v>
      </c>
      <c r="F105" s="98">
        <v>2</v>
      </c>
      <c r="G105" s="479">
        <v>20</v>
      </c>
      <c r="H105" s="175">
        <v>40</v>
      </c>
      <c r="I105" s="413">
        <v>33</v>
      </c>
      <c r="J105" s="245">
        <v>0</v>
      </c>
      <c r="K105" s="267">
        <v>1</v>
      </c>
      <c r="L105" s="267">
        <v>2</v>
      </c>
      <c r="M105" s="387">
        <v>40</v>
      </c>
      <c r="N105" s="387">
        <v>1</v>
      </c>
      <c r="O105" s="387">
        <v>2</v>
      </c>
      <c r="P105" s="76">
        <v>27</v>
      </c>
      <c r="Q105" s="76">
        <v>0</v>
      </c>
      <c r="R105" s="108">
        <v>1</v>
      </c>
      <c r="S105" s="108">
        <v>2</v>
      </c>
      <c r="T105" s="76">
        <f t="shared" si="22"/>
        <v>40</v>
      </c>
      <c r="U105" s="108">
        <v>1</v>
      </c>
      <c r="V105" s="108">
        <v>2</v>
      </c>
      <c r="W105" s="404" t="s">
        <v>235</v>
      </c>
      <c r="X105" s="404" t="s">
        <v>273</v>
      </c>
      <c r="Y105" s="89"/>
      <c r="Z105" s="90"/>
      <c r="AA105" s="89">
        <v>1</v>
      </c>
      <c r="AB105" s="90">
        <v>2</v>
      </c>
      <c r="AC105" s="68"/>
      <c r="AD105" s="69"/>
      <c r="AE105" s="100"/>
      <c r="AF105" s="101"/>
      <c r="AG105" s="100"/>
      <c r="AH105" s="101"/>
      <c r="AI105" s="214"/>
      <c r="AJ105" s="17"/>
      <c r="AK105" s="17"/>
      <c r="AL105" s="17"/>
      <c r="AM105" s="17"/>
      <c r="AN105" s="589"/>
      <c r="AO105" s="17"/>
      <c r="AP105" s="17"/>
      <c r="AQ105" s="17"/>
      <c r="AR105" s="17"/>
      <c r="AS105" s="27"/>
      <c r="AT105" s="22"/>
      <c r="AU105"/>
    </row>
    <row r="106" spans="2:47" ht="15.95" customHeight="1">
      <c r="B106" s="289">
        <v>7</v>
      </c>
      <c r="C106" s="46"/>
      <c r="D106" s="46" t="s">
        <v>184</v>
      </c>
      <c r="E106" s="98">
        <v>3</v>
      </c>
      <c r="F106" s="98">
        <v>1</v>
      </c>
      <c r="G106" s="479">
        <v>20</v>
      </c>
      <c r="H106" s="175">
        <v>40</v>
      </c>
      <c r="I106" s="413">
        <v>22</v>
      </c>
      <c r="J106" s="245">
        <v>0</v>
      </c>
      <c r="K106" s="267">
        <v>1</v>
      </c>
      <c r="L106" s="267">
        <v>2</v>
      </c>
      <c r="M106" s="387">
        <v>40</v>
      </c>
      <c r="N106" s="387">
        <v>1</v>
      </c>
      <c r="O106" s="387">
        <v>2</v>
      </c>
      <c r="P106" s="76">
        <v>24</v>
      </c>
      <c r="Q106" s="76">
        <v>0</v>
      </c>
      <c r="R106" s="108">
        <v>1</v>
      </c>
      <c r="S106" s="210">
        <v>1</v>
      </c>
      <c r="T106" s="76">
        <f t="shared" si="22"/>
        <v>20</v>
      </c>
      <c r="U106" s="108">
        <v>1</v>
      </c>
      <c r="V106" s="210">
        <v>1</v>
      </c>
      <c r="W106" s="404" t="s">
        <v>235</v>
      </c>
      <c r="X106" s="404" t="s">
        <v>273</v>
      </c>
      <c r="Y106" s="89"/>
      <c r="Z106" s="90"/>
      <c r="AA106" s="89">
        <v>1</v>
      </c>
      <c r="AB106" s="471">
        <v>1</v>
      </c>
      <c r="AC106" s="68"/>
      <c r="AD106" s="69"/>
      <c r="AE106" s="100"/>
      <c r="AF106" s="101"/>
      <c r="AG106" s="100"/>
      <c r="AH106" s="101"/>
      <c r="AI106" s="17"/>
      <c r="AJ106" s="17"/>
      <c r="AK106" s="17"/>
      <c r="AL106" s="17"/>
      <c r="AM106" s="17"/>
      <c r="AN106" s="589"/>
      <c r="AO106" s="17"/>
      <c r="AP106" s="17"/>
      <c r="AQ106" s="17"/>
      <c r="AR106" s="17"/>
      <c r="AS106" s="27"/>
      <c r="AT106" s="22"/>
      <c r="AU106"/>
    </row>
    <row r="107" spans="2:47" ht="15.95" customHeight="1">
      <c r="B107" s="289">
        <v>7</v>
      </c>
      <c r="C107" s="46"/>
      <c r="D107" s="46" t="s">
        <v>185</v>
      </c>
      <c r="E107" s="98">
        <v>3</v>
      </c>
      <c r="F107" s="98">
        <v>1</v>
      </c>
      <c r="G107" s="525">
        <v>15</v>
      </c>
      <c r="H107" s="175">
        <v>40</v>
      </c>
      <c r="I107" s="413">
        <v>25</v>
      </c>
      <c r="J107" s="245">
        <v>0</v>
      </c>
      <c r="K107" s="267">
        <v>1</v>
      </c>
      <c r="L107" s="267">
        <v>2</v>
      </c>
      <c r="M107" s="387">
        <v>40</v>
      </c>
      <c r="N107" s="387">
        <v>1</v>
      </c>
      <c r="O107" s="387">
        <v>2</v>
      </c>
      <c r="P107" s="76">
        <v>27</v>
      </c>
      <c r="Q107" s="76">
        <v>0</v>
      </c>
      <c r="R107" s="108">
        <v>1</v>
      </c>
      <c r="S107" s="108">
        <v>2</v>
      </c>
      <c r="T107" s="76">
        <f t="shared" si="22"/>
        <v>30</v>
      </c>
      <c r="U107" s="108">
        <v>1</v>
      </c>
      <c r="V107" s="108">
        <v>2</v>
      </c>
      <c r="W107" s="404" t="s">
        <v>235</v>
      </c>
      <c r="X107" s="404" t="s">
        <v>273</v>
      </c>
      <c r="Y107" s="89"/>
      <c r="Z107" s="90"/>
      <c r="AA107" s="89">
        <v>1</v>
      </c>
      <c r="AB107" s="90">
        <v>2</v>
      </c>
      <c r="AC107" s="68"/>
      <c r="AD107" s="69"/>
      <c r="AE107" s="100"/>
      <c r="AF107" s="101"/>
      <c r="AG107" s="100"/>
      <c r="AH107" s="101"/>
      <c r="AI107" s="17"/>
      <c r="AJ107" s="17"/>
      <c r="AK107" s="17"/>
      <c r="AL107" s="17"/>
      <c r="AM107" s="17"/>
      <c r="AN107" s="589"/>
      <c r="AO107" s="17"/>
      <c r="AP107" s="17"/>
      <c r="AQ107" s="17"/>
      <c r="AR107" s="17"/>
      <c r="AS107" s="27"/>
      <c r="AT107" s="22"/>
      <c r="AU107"/>
    </row>
    <row r="108" spans="2:47" ht="15.95" customHeight="1">
      <c r="B108" s="289">
        <v>7</v>
      </c>
      <c r="C108" s="46"/>
      <c r="D108" s="46" t="s">
        <v>186</v>
      </c>
      <c r="E108" s="98">
        <v>3</v>
      </c>
      <c r="F108" s="98">
        <v>1</v>
      </c>
      <c r="G108" s="479">
        <v>20</v>
      </c>
      <c r="H108" s="175">
        <v>40</v>
      </c>
      <c r="I108" s="413">
        <v>38</v>
      </c>
      <c r="J108" s="245">
        <v>0</v>
      </c>
      <c r="K108" s="267">
        <v>1</v>
      </c>
      <c r="L108" s="267">
        <v>2</v>
      </c>
      <c r="M108" s="387">
        <v>60</v>
      </c>
      <c r="N108" s="387">
        <v>1</v>
      </c>
      <c r="O108" s="387">
        <v>3</v>
      </c>
      <c r="P108" s="76">
        <v>20</v>
      </c>
      <c r="Q108" s="76">
        <v>0</v>
      </c>
      <c r="R108" s="108">
        <v>1</v>
      </c>
      <c r="S108" s="108">
        <v>3</v>
      </c>
      <c r="T108" s="76">
        <f t="shared" si="22"/>
        <v>60</v>
      </c>
      <c r="U108" s="108">
        <v>1</v>
      </c>
      <c r="V108" s="108">
        <v>3</v>
      </c>
      <c r="W108" s="404" t="s">
        <v>235</v>
      </c>
      <c r="X108" s="404" t="s">
        <v>273</v>
      </c>
      <c r="Y108" s="89"/>
      <c r="Z108" s="90"/>
      <c r="AA108" s="89">
        <v>1</v>
      </c>
      <c r="AB108" s="90">
        <v>3</v>
      </c>
      <c r="AC108" s="68"/>
      <c r="AD108" s="69"/>
      <c r="AE108" s="100"/>
      <c r="AF108" s="101"/>
      <c r="AG108" s="100"/>
      <c r="AH108" s="101"/>
      <c r="AI108" s="17"/>
      <c r="AJ108" s="17"/>
      <c r="AK108" s="17"/>
      <c r="AL108" s="17"/>
      <c r="AM108" s="17"/>
      <c r="AN108" s="589"/>
      <c r="AO108" s="17"/>
      <c r="AP108" s="17"/>
      <c r="AQ108" s="17"/>
      <c r="AR108" s="17"/>
      <c r="AS108" s="27"/>
      <c r="AT108" s="22"/>
      <c r="AU108"/>
    </row>
    <row r="109" spans="2:47" ht="15.95" customHeight="1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75">
        <v>45</v>
      </c>
      <c r="I109" s="413">
        <v>33</v>
      </c>
      <c r="J109" s="245">
        <v>2</v>
      </c>
      <c r="K109" s="267">
        <v>1</v>
      </c>
      <c r="L109" s="267">
        <v>3</v>
      </c>
      <c r="M109" s="387">
        <v>45</v>
      </c>
      <c r="N109" s="387">
        <v>1</v>
      </c>
      <c r="O109" s="387">
        <v>3</v>
      </c>
      <c r="P109" s="76">
        <v>17</v>
      </c>
      <c r="Q109" s="76">
        <v>2</v>
      </c>
      <c r="R109" s="108">
        <v>1</v>
      </c>
      <c r="S109" s="108">
        <v>3</v>
      </c>
      <c r="T109" s="76">
        <f t="shared" si="22"/>
        <v>30</v>
      </c>
      <c r="U109" s="108">
        <v>1</v>
      </c>
      <c r="V109" s="586">
        <v>2</v>
      </c>
      <c r="W109" s="404" t="s">
        <v>272</v>
      </c>
      <c r="X109" s="404" t="s">
        <v>273</v>
      </c>
      <c r="Y109" s="164"/>
      <c r="Z109" s="165"/>
      <c r="AA109" s="166"/>
      <c r="AB109" s="167"/>
      <c r="AC109" s="164">
        <v>1</v>
      </c>
      <c r="AD109" s="495">
        <v>2</v>
      </c>
      <c r="AE109" s="100"/>
      <c r="AF109" s="101"/>
      <c r="AG109" s="100"/>
      <c r="AH109" s="101"/>
      <c r="AI109" s="17"/>
      <c r="AJ109" s="17"/>
      <c r="AK109" s="17"/>
      <c r="AL109" s="17"/>
      <c r="AM109" s="17"/>
      <c r="AN109" s="589"/>
      <c r="AO109" s="17"/>
      <c r="AP109" s="17"/>
      <c r="AQ109" s="17"/>
      <c r="AR109" s="17"/>
      <c r="AS109" s="27"/>
      <c r="AT109" s="22"/>
      <c r="AU109"/>
    </row>
    <row r="110" spans="2:47" ht="15.95" customHeight="1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75">
        <v>30</v>
      </c>
      <c r="I110" s="413">
        <v>28</v>
      </c>
      <c r="J110" s="245">
        <v>1</v>
      </c>
      <c r="K110" s="267">
        <v>1</v>
      </c>
      <c r="L110" s="267">
        <v>2</v>
      </c>
      <c r="M110" s="387">
        <v>30</v>
      </c>
      <c r="N110" s="387">
        <v>1</v>
      </c>
      <c r="O110" s="387">
        <v>2</v>
      </c>
      <c r="P110" s="76">
        <v>20</v>
      </c>
      <c r="Q110" s="76">
        <v>0</v>
      </c>
      <c r="R110" s="108">
        <v>1</v>
      </c>
      <c r="S110" s="108">
        <v>2</v>
      </c>
      <c r="T110" s="76">
        <f t="shared" si="22"/>
        <v>30</v>
      </c>
      <c r="U110" s="108">
        <v>1</v>
      </c>
      <c r="V110" s="108">
        <v>2</v>
      </c>
      <c r="W110" s="404" t="s">
        <v>272</v>
      </c>
      <c r="X110" s="404" t="s">
        <v>273</v>
      </c>
      <c r="Y110" s="164"/>
      <c r="Z110" s="165"/>
      <c r="AA110" s="166"/>
      <c r="AB110" s="167"/>
      <c r="AC110" s="164">
        <v>1</v>
      </c>
      <c r="AD110" s="165">
        <v>2</v>
      </c>
      <c r="AE110" s="100"/>
      <c r="AF110" s="101"/>
      <c r="AG110" s="100"/>
      <c r="AH110" s="101"/>
      <c r="AI110" s="17"/>
      <c r="AJ110" s="17"/>
      <c r="AK110" s="17"/>
      <c r="AL110" s="17"/>
      <c r="AM110" s="17"/>
      <c r="AN110" s="589"/>
      <c r="AO110" s="17"/>
      <c r="AP110" s="17"/>
      <c r="AQ110" s="17"/>
      <c r="AR110" s="17"/>
      <c r="AS110" s="27"/>
      <c r="AT110" s="22"/>
      <c r="AU110"/>
    </row>
    <row r="111" spans="2:47" ht="15.95" customHeight="1">
      <c r="B111" s="289">
        <v>7</v>
      </c>
      <c r="C111" s="46"/>
      <c r="D111" s="46" t="s">
        <v>174</v>
      </c>
      <c r="E111" s="98">
        <v>3</v>
      </c>
      <c r="F111" s="98">
        <v>1</v>
      </c>
      <c r="G111" s="479">
        <v>20</v>
      </c>
      <c r="H111" s="175">
        <v>30</v>
      </c>
      <c r="I111" s="413">
        <v>20</v>
      </c>
      <c r="J111" s="245">
        <v>0</v>
      </c>
      <c r="K111" s="267">
        <v>1</v>
      </c>
      <c r="L111" s="267">
        <v>1</v>
      </c>
      <c r="M111" s="387">
        <v>20</v>
      </c>
      <c r="N111" s="387">
        <v>1</v>
      </c>
      <c r="O111" s="387">
        <v>1</v>
      </c>
      <c r="P111" s="76">
        <v>23</v>
      </c>
      <c r="Q111" s="76">
        <v>0</v>
      </c>
      <c r="R111" s="108">
        <v>1</v>
      </c>
      <c r="S111" s="108">
        <v>1</v>
      </c>
      <c r="T111" s="76">
        <v>30</v>
      </c>
      <c r="U111" s="108">
        <v>1</v>
      </c>
      <c r="V111" s="210">
        <v>2</v>
      </c>
      <c r="W111" s="404" t="s">
        <v>272</v>
      </c>
      <c r="X111" s="404" t="s">
        <v>273</v>
      </c>
      <c r="Y111" s="164"/>
      <c r="Z111" s="165"/>
      <c r="AA111" s="166"/>
      <c r="AB111" s="167"/>
      <c r="AC111" s="164">
        <v>1</v>
      </c>
      <c r="AD111" s="495">
        <v>2</v>
      </c>
      <c r="AE111" s="100"/>
      <c r="AF111" s="101"/>
      <c r="AG111" s="100"/>
      <c r="AH111" s="101"/>
      <c r="AI111" s="17"/>
      <c r="AJ111" s="17"/>
      <c r="AK111" s="17"/>
      <c r="AL111" s="17"/>
      <c r="AM111" s="17"/>
      <c r="AN111" s="589"/>
      <c r="AO111" s="17"/>
      <c r="AP111" s="17"/>
      <c r="AQ111" s="17"/>
      <c r="AR111" s="17"/>
      <c r="AS111" s="27"/>
      <c r="AT111" s="22"/>
      <c r="AU111"/>
    </row>
    <row r="112" spans="2:47" ht="15.95" customHeight="1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9">
        <v>20</v>
      </c>
      <c r="H112" s="175">
        <v>30</v>
      </c>
      <c r="I112" s="413">
        <v>31</v>
      </c>
      <c r="J112" s="245">
        <v>1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21</v>
      </c>
      <c r="Q112" s="76">
        <v>1</v>
      </c>
      <c r="R112" s="108">
        <v>1</v>
      </c>
      <c r="S112" s="108">
        <v>2</v>
      </c>
      <c r="T112" s="76">
        <v>30</v>
      </c>
      <c r="U112" s="108">
        <v>1</v>
      </c>
      <c r="V112" s="108">
        <v>2</v>
      </c>
      <c r="W112" s="404" t="s">
        <v>272</v>
      </c>
      <c r="X112" s="404" t="s">
        <v>273</v>
      </c>
      <c r="Y112" s="164"/>
      <c r="Z112" s="165"/>
      <c r="AA112" s="166"/>
      <c r="AB112" s="167"/>
      <c r="AC112" s="164">
        <v>1</v>
      </c>
      <c r="AD112" s="165">
        <v>2</v>
      </c>
      <c r="AE112" s="100"/>
      <c r="AF112" s="101"/>
      <c r="AG112" s="100"/>
      <c r="AH112" s="101"/>
      <c r="AI112" s="17"/>
      <c r="AJ112" s="17"/>
      <c r="AK112" s="17"/>
      <c r="AL112" s="17"/>
      <c r="AM112" s="17"/>
      <c r="AN112" s="589"/>
      <c r="AO112" s="17"/>
      <c r="AP112" s="17"/>
      <c r="AQ112" s="17"/>
      <c r="AR112" s="17"/>
      <c r="AS112" s="27"/>
      <c r="AT112" s="22"/>
      <c r="AU112"/>
    </row>
    <row r="113" spans="1:47" ht="15.95" customHeight="1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75">
        <v>18</v>
      </c>
      <c r="I113" s="413">
        <v>2</v>
      </c>
      <c r="J113" s="245">
        <v>0</v>
      </c>
      <c r="K113" s="267">
        <v>1</v>
      </c>
      <c r="L113" s="267">
        <v>2</v>
      </c>
      <c r="M113" s="387">
        <v>9</v>
      </c>
      <c r="N113" s="387">
        <v>1</v>
      </c>
      <c r="O113" s="387">
        <v>1</v>
      </c>
      <c r="P113" s="76">
        <v>4</v>
      </c>
      <c r="Q113" s="76">
        <v>0</v>
      </c>
      <c r="R113" s="108">
        <v>1</v>
      </c>
      <c r="S113" s="108">
        <v>1</v>
      </c>
      <c r="T113" s="76">
        <f t="shared" ref="T113:T122" si="27">V113*G113</f>
        <v>9</v>
      </c>
      <c r="U113" s="108">
        <v>1</v>
      </c>
      <c r="V113" s="108">
        <v>1</v>
      </c>
      <c r="W113" s="404"/>
      <c r="X113" s="405" t="s">
        <v>270</v>
      </c>
      <c r="Y113" s="164"/>
      <c r="Z113" s="165"/>
      <c r="AA113" s="166"/>
      <c r="AB113" s="167"/>
      <c r="AC113" s="166"/>
      <c r="AD113" s="167"/>
      <c r="AE113" s="100">
        <v>1</v>
      </c>
      <c r="AF113" s="101">
        <v>1</v>
      </c>
      <c r="AG113" s="100"/>
      <c r="AH113" s="101"/>
      <c r="AI113" s="17"/>
      <c r="AJ113" s="17"/>
      <c r="AK113" s="17"/>
      <c r="AL113" s="17"/>
      <c r="AM113" s="17"/>
      <c r="AN113" s="589"/>
      <c r="AO113" s="17"/>
      <c r="AP113" s="17"/>
      <c r="AQ113" s="17"/>
      <c r="AR113" s="17"/>
      <c r="AS113" s="27"/>
      <c r="AT113" s="22"/>
      <c r="AU113"/>
    </row>
    <row r="114" spans="1:47" ht="15.95" customHeight="1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75">
        <v>16</v>
      </c>
      <c r="I114" s="413">
        <v>8</v>
      </c>
      <c r="J114" s="245">
        <v>0</v>
      </c>
      <c r="K114" s="267">
        <v>1</v>
      </c>
      <c r="L114" s="267">
        <v>1</v>
      </c>
      <c r="M114" s="387">
        <v>16</v>
      </c>
      <c r="N114" s="387">
        <v>1</v>
      </c>
      <c r="O114" s="387">
        <v>1</v>
      </c>
      <c r="P114" s="76">
        <v>13</v>
      </c>
      <c r="Q114" s="76">
        <v>0</v>
      </c>
      <c r="R114" s="108">
        <v>1</v>
      </c>
      <c r="S114" s="108">
        <v>1</v>
      </c>
      <c r="T114" s="76">
        <f t="shared" si="27"/>
        <v>16</v>
      </c>
      <c r="U114" s="108">
        <v>1</v>
      </c>
      <c r="V114" s="108">
        <v>1</v>
      </c>
      <c r="W114" s="404"/>
      <c r="X114" s="405" t="s">
        <v>270</v>
      </c>
      <c r="Y114" s="164"/>
      <c r="Z114" s="165"/>
      <c r="AA114" s="166"/>
      <c r="AB114" s="167"/>
      <c r="AC114" s="166"/>
      <c r="AD114" s="167"/>
      <c r="AE114" s="100">
        <v>1</v>
      </c>
      <c r="AF114" s="101">
        <v>1</v>
      </c>
      <c r="AG114" s="100"/>
      <c r="AH114" s="101"/>
      <c r="AI114" s="17"/>
      <c r="AJ114" s="17"/>
      <c r="AK114" s="17"/>
      <c r="AL114" s="17"/>
      <c r="AM114" s="17"/>
      <c r="AN114" s="589"/>
      <c r="AO114" s="17"/>
      <c r="AP114" s="17"/>
      <c r="AQ114" s="17"/>
      <c r="AR114" s="17"/>
      <c r="AS114" s="27"/>
      <c r="AT114" s="22"/>
      <c r="AU114"/>
    </row>
    <row r="115" spans="1:47" ht="15.95" customHeight="1">
      <c r="B115" s="289">
        <v>7</v>
      </c>
      <c r="C115" s="46"/>
      <c r="D115" s="46" t="s">
        <v>175</v>
      </c>
      <c r="E115" s="98">
        <v>3</v>
      </c>
      <c r="F115" s="98">
        <v>1</v>
      </c>
      <c r="G115" s="168">
        <v>16</v>
      </c>
      <c r="H115" s="175">
        <v>20</v>
      </c>
      <c r="I115" s="413">
        <v>12</v>
      </c>
      <c r="J115" s="245">
        <v>0</v>
      </c>
      <c r="K115" s="267">
        <v>1</v>
      </c>
      <c r="L115" s="267">
        <v>1</v>
      </c>
      <c r="M115" s="387">
        <v>20</v>
      </c>
      <c r="N115" s="387">
        <v>1</v>
      </c>
      <c r="O115" s="387">
        <v>1</v>
      </c>
      <c r="P115" s="76">
        <v>4</v>
      </c>
      <c r="Q115" s="76">
        <v>0</v>
      </c>
      <c r="R115" s="108">
        <v>1</v>
      </c>
      <c r="S115" s="108">
        <v>1</v>
      </c>
      <c r="T115" s="413">
        <f t="shared" si="27"/>
        <v>16</v>
      </c>
      <c r="U115" s="108">
        <v>1</v>
      </c>
      <c r="V115" s="108">
        <v>1</v>
      </c>
      <c r="W115" s="404"/>
      <c r="X115" s="405" t="s">
        <v>270</v>
      </c>
      <c r="Y115" s="164"/>
      <c r="Z115" s="165"/>
      <c r="AA115" s="166"/>
      <c r="AB115" s="167"/>
      <c r="AC115" s="166"/>
      <c r="AD115" s="167"/>
      <c r="AE115" s="100">
        <v>1</v>
      </c>
      <c r="AF115" s="101">
        <v>1</v>
      </c>
      <c r="AG115" s="100"/>
      <c r="AH115" s="101"/>
      <c r="AI115" s="17"/>
      <c r="AJ115" s="17"/>
      <c r="AK115" s="17"/>
      <c r="AL115" s="17"/>
      <c r="AM115" s="17"/>
      <c r="AN115" s="589"/>
      <c r="AO115" s="17"/>
      <c r="AP115" s="17"/>
      <c r="AQ115" s="17"/>
      <c r="AR115" s="17"/>
      <c r="AS115" s="27"/>
      <c r="AT115" s="22"/>
      <c r="AU115"/>
    </row>
    <row r="116" spans="1:47" ht="15.95" customHeight="1">
      <c r="B116" s="289">
        <v>7</v>
      </c>
      <c r="C116" s="467"/>
      <c r="D116" s="46" t="s">
        <v>176</v>
      </c>
      <c r="E116" s="98">
        <v>3</v>
      </c>
      <c r="F116" s="98">
        <v>1</v>
      </c>
      <c r="G116" s="168">
        <v>16</v>
      </c>
      <c r="H116" s="175">
        <v>20</v>
      </c>
      <c r="I116" s="413">
        <v>13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512">
        <v>5</v>
      </c>
      <c r="Q116" s="512">
        <v>0</v>
      </c>
      <c r="R116" s="473">
        <v>1</v>
      </c>
      <c r="S116" s="473">
        <v>1</v>
      </c>
      <c r="T116" s="413">
        <f t="shared" si="27"/>
        <v>16</v>
      </c>
      <c r="U116" s="473">
        <v>1</v>
      </c>
      <c r="V116" s="473">
        <v>1</v>
      </c>
      <c r="W116" s="404"/>
      <c r="X116" s="405" t="s">
        <v>270</v>
      </c>
      <c r="Y116" s="164"/>
      <c r="Z116" s="165"/>
      <c r="AA116" s="166"/>
      <c r="AB116" s="167"/>
      <c r="AC116" s="166"/>
      <c r="AD116" s="167"/>
      <c r="AE116" s="100">
        <v>1</v>
      </c>
      <c r="AF116" s="101">
        <v>1</v>
      </c>
      <c r="AG116" s="100"/>
      <c r="AH116" s="101"/>
      <c r="AI116" s="17"/>
      <c r="AJ116" s="17"/>
      <c r="AK116" s="17"/>
      <c r="AL116" s="17"/>
      <c r="AM116" s="17"/>
      <c r="AN116" s="589"/>
      <c r="AO116" s="17"/>
      <c r="AP116" s="17"/>
      <c r="AQ116" s="17"/>
      <c r="AR116" s="17"/>
      <c r="AS116" s="27"/>
      <c r="AT116" s="22"/>
      <c r="AU116"/>
    </row>
    <row r="117" spans="1:47" ht="15.95" customHeight="1">
      <c r="B117" s="289">
        <v>7</v>
      </c>
      <c r="C117" s="46"/>
      <c r="D117" s="46" t="s">
        <v>177</v>
      </c>
      <c r="E117" s="98">
        <v>3</v>
      </c>
      <c r="F117" s="98">
        <v>1</v>
      </c>
      <c r="G117" s="168">
        <v>12</v>
      </c>
      <c r="H117" s="175">
        <v>16</v>
      </c>
      <c r="I117" s="413">
        <v>14</v>
      </c>
      <c r="J117" s="245">
        <v>0</v>
      </c>
      <c r="K117" s="267">
        <v>1</v>
      </c>
      <c r="L117" s="267">
        <v>1</v>
      </c>
      <c r="M117" s="387">
        <v>16</v>
      </c>
      <c r="N117" s="387">
        <v>1</v>
      </c>
      <c r="O117" s="387">
        <v>1</v>
      </c>
      <c r="P117" s="76">
        <v>11</v>
      </c>
      <c r="Q117" s="76">
        <v>0</v>
      </c>
      <c r="R117" s="108">
        <v>1</v>
      </c>
      <c r="S117" s="108">
        <v>1</v>
      </c>
      <c r="T117" s="413">
        <f t="shared" si="27"/>
        <v>12</v>
      </c>
      <c r="U117" s="108">
        <v>1</v>
      </c>
      <c r="V117" s="108">
        <v>1</v>
      </c>
      <c r="W117" s="404"/>
      <c r="X117" s="405" t="s">
        <v>270</v>
      </c>
      <c r="Y117" s="164"/>
      <c r="Z117" s="165"/>
      <c r="AA117" s="166"/>
      <c r="AB117" s="167"/>
      <c r="AC117" s="166"/>
      <c r="AD117" s="167"/>
      <c r="AE117" s="100">
        <v>1</v>
      </c>
      <c r="AF117" s="101">
        <v>1</v>
      </c>
      <c r="AG117" s="100"/>
      <c r="AH117" s="101"/>
      <c r="AI117" s="17"/>
      <c r="AJ117" s="17"/>
      <c r="AK117" s="17"/>
      <c r="AL117" s="17"/>
      <c r="AM117" s="17"/>
      <c r="AN117" s="589"/>
      <c r="AO117" s="17"/>
      <c r="AP117" s="17"/>
      <c r="AQ117" s="17"/>
      <c r="AR117" s="17"/>
      <c r="AS117" s="27"/>
      <c r="AT117" s="22"/>
      <c r="AU117"/>
    </row>
    <row r="118" spans="1:47" ht="15.95" customHeight="1">
      <c r="B118" s="289">
        <v>7</v>
      </c>
      <c r="C118" s="46"/>
      <c r="D118" s="46" t="s">
        <v>178</v>
      </c>
      <c r="E118" s="98">
        <v>3</v>
      </c>
      <c r="F118" s="98">
        <v>1</v>
      </c>
      <c r="G118" s="168">
        <v>16</v>
      </c>
      <c r="H118" s="175">
        <v>20</v>
      </c>
      <c r="I118" s="413">
        <v>15</v>
      </c>
      <c r="J118" s="245">
        <v>0</v>
      </c>
      <c r="K118" s="267">
        <v>1</v>
      </c>
      <c r="L118" s="267">
        <v>1</v>
      </c>
      <c r="M118" s="387">
        <v>20</v>
      </c>
      <c r="N118" s="387">
        <v>1</v>
      </c>
      <c r="O118" s="387">
        <v>1</v>
      </c>
      <c r="P118" s="76">
        <v>12</v>
      </c>
      <c r="Q118" s="76">
        <v>0</v>
      </c>
      <c r="R118" s="108">
        <v>1</v>
      </c>
      <c r="S118" s="108">
        <v>1</v>
      </c>
      <c r="T118" s="413">
        <f t="shared" si="27"/>
        <v>16</v>
      </c>
      <c r="U118" s="108">
        <v>1</v>
      </c>
      <c r="V118" s="108">
        <v>1</v>
      </c>
      <c r="W118" s="404"/>
      <c r="X118" s="405" t="s">
        <v>270</v>
      </c>
      <c r="Y118" s="164"/>
      <c r="Z118" s="165"/>
      <c r="AA118" s="166"/>
      <c r="AB118" s="167"/>
      <c r="AC118" s="166"/>
      <c r="AD118" s="167"/>
      <c r="AE118" s="100">
        <v>1</v>
      </c>
      <c r="AF118" s="101">
        <v>1</v>
      </c>
      <c r="AG118" s="100"/>
      <c r="AH118" s="101"/>
      <c r="AI118" s="17"/>
      <c r="AJ118" s="17"/>
      <c r="AK118" s="17"/>
      <c r="AL118" s="17"/>
      <c r="AM118" s="17"/>
      <c r="AN118" s="589"/>
      <c r="AO118" s="17"/>
      <c r="AP118" s="17"/>
      <c r="AQ118" s="17"/>
      <c r="AR118" s="17"/>
      <c r="AS118" s="27"/>
      <c r="AT118" s="22"/>
      <c r="AU118"/>
    </row>
    <row r="119" spans="1:47" ht="15.95" customHeight="1">
      <c r="B119" s="289">
        <v>7</v>
      </c>
      <c r="C119" s="46"/>
      <c r="D119" s="46" t="s">
        <v>179</v>
      </c>
      <c r="E119" s="98">
        <v>2</v>
      </c>
      <c r="F119" s="98">
        <v>2</v>
      </c>
      <c r="G119" s="479">
        <v>20</v>
      </c>
      <c r="H119" s="175">
        <v>20</v>
      </c>
      <c r="I119" s="413">
        <v>18</v>
      </c>
      <c r="J119" s="245">
        <v>1</v>
      </c>
      <c r="K119" s="267">
        <v>1</v>
      </c>
      <c r="L119" s="267">
        <v>1</v>
      </c>
      <c r="M119" s="387">
        <v>20</v>
      </c>
      <c r="N119" s="387">
        <v>1</v>
      </c>
      <c r="O119" s="387">
        <v>1</v>
      </c>
      <c r="P119" s="76">
        <v>16</v>
      </c>
      <c r="Q119" s="76">
        <v>1</v>
      </c>
      <c r="R119" s="108">
        <v>1</v>
      </c>
      <c r="S119" s="108">
        <v>1</v>
      </c>
      <c r="T119" s="76">
        <f t="shared" si="27"/>
        <v>20</v>
      </c>
      <c r="U119" s="108">
        <v>1</v>
      </c>
      <c r="V119" s="108">
        <v>1</v>
      </c>
      <c r="W119" s="404"/>
      <c r="X119" s="405" t="s">
        <v>271</v>
      </c>
      <c r="Y119" s="164"/>
      <c r="Z119" s="165"/>
      <c r="AA119" s="166"/>
      <c r="AB119" s="167"/>
      <c r="AC119" s="166"/>
      <c r="AD119" s="167"/>
      <c r="AE119" s="100"/>
      <c r="AF119" s="101"/>
      <c r="AG119" s="100">
        <v>1</v>
      </c>
      <c r="AH119" s="101">
        <v>1</v>
      </c>
      <c r="AI119" s="17"/>
      <c r="AJ119" s="17"/>
      <c r="AK119" s="17"/>
      <c r="AL119" s="17"/>
      <c r="AM119" s="17"/>
      <c r="AN119" s="589"/>
      <c r="AO119" s="17"/>
      <c r="AP119" s="17"/>
      <c r="AQ119" s="17"/>
      <c r="AR119" s="17"/>
      <c r="AS119" s="27"/>
      <c r="AT119" s="22"/>
      <c r="AU119"/>
    </row>
    <row r="120" spans="1:47" ht="15.95" customHeight="1">
      <c r="B120" s="289">
        <v>7</v>
      </c>
      <c r="C120" s="46"/>
      <c r="D120" s="46" t="s">
        <v>232</v>
      </c>
      <c r="E120" s="98">
        <v>2</v>
      </c>
      <c r="F120" s="98">
        <v>2</v>
      </c>
      <c r="G120" s="479">
        <v>20</v>
      </c>
      <c r="H120" s="175">
        <v>20</v>
      </c>
      <c r="I120" s="413">
        <v>22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19</v>
      </c>
      <c r="Q120" s="76">
        <v>0</v>
      </c>
      <c r="R120" s="108">
        <v>1</v>
      </c>
      <c r="S120" s="108">
        <v>1</v>
      </c>
      <c r="T120" s="76">
        <f t="shared" si="27"/>
        <v>20</v>
      </c>
      <c r="U120" s="108">
        <v>1</v>
      </c>
      <c r="V120" s="108">
        <v>1</v>
      </c>
      <c r="W120" s="404"/>
      <c r="X120" s="405" t="s">
        <v>271</v>
      </c>
      <c r="Y120" s="164"/>
      <c r="Z120" s="165"/>
      <c r="AA120" s="166"/>
      <c r="AB120" s="167"/>
      <c r="AC120" s="166"/>
      <c r="AD120" s="167"/>
      <c r="AE120" s="100"/>
      <c r="AF120" s="101"/>
      <c r="AG120" s="100">
        <v>1</v>
      </c>
      <c r="AH120" s="101">
        <v>1</v>
      </c>
      <c r="AI120" s="17"/>
      <c r="AJ120" s="17"/>
      <c r="AK120" s="17"/>
      <c r="AL120" s="17"/>
      <c r="AM120" s="17"/>
      <c r="AN120" s="589"/>
      <c r="AO120" s="17"/>
      <c r="AP120" s="17"/>
      <c r="AQ120" s="17"/>
      <c r="AR120" s="17"/>
      <c r="AS120" s="27"/>
      <c r="AT120" s="22"/>
      <c r="AU120"/>
    </row>
    <row r="121" spans="1:47" ht="15.95" customHeight="1">
      <c r="B121" s="289">
        <v>7</v>
      </c>
      <c r="C121" s="46"/>
      <c r="D121" s="46" t="s">
        <v>180</v>
      </c>
      <c r="E121" s="98">
        <v>2</v>
      </c>
      <c r="F121" s="98">
        <v>2</v>
      </c>
      <c r="G121" s="479">
        <v>20</v>
      </c>
      <c r="H121" s="175">
        <v>20</v>
      </c>
      <c r="I121" s="413">
        <v>17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11</v>
      </c>
      <c r="Q121" s="76">
        <v>0</v>
      </c>
      <c r="R121" s="108">
        <v>1</v>
      </c>
      <c r="S121" s="108">
        <v>1</v>
      </c>
      <c r="T121" s="76">
        <f t="shared" si="27"/>
        <v>20</v>
      </c>
      <c r="U121" s="108">
        <v>1</v>
      </c>
      <c r="V121" s="108">
        <v>1</v>
      </c>
      <c r="W121" s="404"/>
      <c r="X121" s="405" t="s">
        <v>271</v>
      </c>
      <c r="Y121" s="164"/>
      <c r="Z121" s="165"/>
      <c r="AA121" s="166"/>
      <c r="AB121" s="167"/>
      <c r="AC121" s="166"/>
      <c r="AD121" s="167"/>
      <c r="AE121" s="100"/>
      <c r="AF121" s="101"/>
      <c r="AG121" s="100">
        <v>1</v>
      </c>
      <c r="AH121" s="101">
        <v>1</v>
      </c>
      <c r="AI121" s="17"/>
      <c r="AJ121" s="17"/>
      <c r="AK121" s="17"/>
      <c r="AL121" s="17"/>
      <c r="AM121" s="17"/>
      <c r="AN121" s="589"/>
      <c r="AO121" s="17"/>
      <c r="AP121" s="17"/>
      <c r="AQ121" s="17"/>
      <c r="AR121" s="17"/>
      <c r="AS121" s="27"/>
      <c r="AT121" s="22"/>
      <c r="AU121"/>
    </row>
    <row r="122" spans="1:47" ht="15.95" customHeight="1">
      <c r="B122" s="289">
        <v>7</v>
      </c>
      <c r="C122" s="46"/>
      <c r="D122" s="46" t="s">
        <v>181</v>
      </c>
      <c r="E122" s="98">
        <v>2</v>
      </c>
      <c r="F122" s="98">
        <v>2</v>
      </c>
      <c r="G122" s="479">
        <v>20</v>
      </c>
      <c r="H122" s="175">
        <v>20</v>
      </c>
      <c r="I122" s="413">
        <v>20</v>
      </c>
      <c r="J122" s="245">
        <v>0</v>
      </c>
      <c r="K122" s="267">
        <v>1</v>
      </c>
      <c r="L122" s="267">
        <v>1</v>
      </c>
      <c r="M122" s="387">
        <v>20</v>
      </c>
      <c r="N122" s="387">
        <v>1</v>
      </c>
      <c r="O122" s="387">
        <v>1</v>
      </c>
      <c r="P122" s="76">
        <v>17</v>
      </c>
      <c r="Q122" s="76">
        <v>0</v>
      </c>
      <c r="R122" s="108">
        <v>1</v>
      </c>
      <c r="S122" s="108">
        <v>1</v>
      </c>
      <c r="T122" s="76">
        <f t="shared" si="27"/>
        <v>20</v>
      </c>
      <c r="U122" s="108">
        <v>1</v>
      </c>
      <c r="V122" s="108">
        <v>1</v>
      </c>
      <c r="W122" s="404"/>
      <c r="X122" s="405" t="s">
        <v>271</v>
      </c>
      <c r="Y122" s="164"/>
      <c r="Z122" s="165"/>
      <c r="AA122" s="166"/>
      <c r="AB122" s="167"/>
      <c r="AC122" s="166"/>
      <c r="AD122" s="167"/>
      <c r="AE122" s="100"/>
      <c r="AF122" s="101"/>
      <c r="AG122" s="100">
        <v>1</v>
      </c>
      <c r="AH122" s="101">
        <v>1</v>
      </c>
      <c r="AI122" s="17"/>
      <c r="AJ122" s="17"/>
      <c r="AK122" s="17"/>
      <c r="AL122" s="17"/>
      <c r="AM122" s="17"/>
      <c r="AN122" s="589"/>
      <c r="AO122" s="17"/>
      <c r="AP122" s="17"/>
      <c r="AQ122" s="17"/>
      <c r="AR122" s="17"/>
      <c r="AS122" s="27"/>
      <c r="AT122" s="22"/>
      <c r="AU122"/>
    </row>
    <row r="123" spans="1:47" ht="15.95" customHeight="1">
      <c r="B123" s="295"/>
      <c r="C123" s="22"/>
      <c r="D123" s="22"/>
      <c r="E123" s="17"/>
      <c r="F123" s="17"/>
      <c r="G123" s="599"/>
      <c r="H123" s="149"/>
      <c r="I123" s="229"/>
      <c r="J123" s="246"/>
      <c r="K123" s="268"/>
      <c r="L123" s="268"/>
      <c r="M123" s="600"/>
      <c r="N123" s="600"/>
      <c r="O123" s="600"/>
      <c r="P123" s="33"/>
      <c r="Q123" s="33"/>
      <c r="R123" s="449"/>
      <c r="S123" s="449"/>
      <c r="T123" s="33"/>
      <c r="U123" s="449"/>
      <c r="V123" s="449"/>
      <c r="W123" s="601"/>
      <c r="X123" s="602"/>
      <c r="Y123" s="603"/>
      <c r="Z123" s="603"/>
      <c r="AA123" s="604"/>
      <c r="AB123" s="604"/>
      <c r="AC123" s="604"/>
      <c r="AD123" s="604"/>
      <c r="AE123" s="149"/>
      <c r="AF123" s="149"/>
      <c r="AG123" s="149"/>
      <c r="AH123" s="149"/>
      <c r="AI123" s="17"/>
      <c r="AJ123" s="17"/>
      <c r="AK123" s="17"/>
      <c r="AL123" s="17"/>
      <c r="AM123" s="17"/>
      <c r="AN123" s="589"/>
      <c r="AO123" s="17"/>
      <c r="AP123" s="17"/>
      <c r="AQ123" s="17"/>
      <c r="AR123" s="17"/>
      <c r="AS123" s="27"/>
      <c r="AT123" s="22"/>
      <c r="AU123"/>
    </row>
    <row r="124" spans="1:47" ht="15.95" customHeight="1">
      <c r="B124" s="295"/>
      <c r="C124" s="22"/>
      <c r="D124" s="369" t="s">
        <v>264</v>
      </c>
      <c r="E124" s="368" t="s">
        <v>399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449"/>
      <c r="V124" s="449"/>
      <c r="W124" s="601"/>
      <c r="X124" s="602"/>
      <c r="Y124" s="603"/>
      <c r="Z124" s="603"/>
      <c r="AA124" s="604"/>
      <c r="AB124" s="604"/>
      <c r="AC124" s="604"/>
      <c r="AD124" s="604"/>
      <c r="AE124" s="149"/>
      <c r="AF124" s="149"/>
      <c r="AG124" s="149"/>
      <c r="AH124" s="149"/>
      <c r="AI124" s="17"/>
      <c r="AJ124" s="17"/>
      <c r="AK124" s="17"/>
      <c r="AL124" s="17"/>
      <c r="AM124" s="17"/>
      <c r="AN124" s="589"/>
      <c r="AO124" s="17"/>
      <c r="AP124" s="17"/>
      <c r="AQ124" s="17"/>
      <c r="AR124" s="17"/>
      <c r="AS124" s="27"/>
      <c r="AT124" s="22"/>
      <c r="AU124"/>
    </row>
    <row r="125" spans="1:47" ht="75.75" customHeight="1">
      <c r="A125" s="26"/>
      <c r="B125" s="13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51"/>
      <c r="V125" s="451"/>
      <c r="W125" s="15"/>
      <c r="X125" s="15"/>
      <c r="Y125" s="115"/>
      <c r="Z125" s="115"/>
      <c r="AA125" s="116"/>
      <c r="AB125" s="116"/>
      <c r="AC125" s="116"/>
      <c r="AD125" s="116"/>
      <c r="AE125" s="116"/>
      <c r="AF125" s="116"/>
      <c r="AG125" s="116"/>
      <c r="AH125" s="116"/>
      <c r="AK125" s="17"/>
      <c r="AL125" s="17"/>
      <c r="AM125" s="17"/>
      <c r="AN125" s="589"/>
      <c r="AO125" s="17"/>
      <c r="AP125" s="17"/>
      <c r="AQ125" s="17"/>
      <c r="AR125" s="17"/>
      <c r="AS125" s="17"/>
      <c r="AT125" s="27"/>
      <c r="AU125" s="22"/>
    </row>
    <row r="126" spans="1:47" ht="15.95" customHeight="1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605"/>
      <c r="I126" s="414"/>
      <c r="J126" s="236"/>
      <c r="K126" s="259" t="s">
        <v>400</v>
      </c>
      <c r="L126" s="280"/>
      <c r="M126" s="378"/>
      <c r="N126" s="378" t="s">
        <v>248</v>
      </c>
      <c r="O126" s="378"/>
      <c r="P126" s="460"/>
      <c r="Q126" s="481"/>
      <c r="R126" s="482" t="s">
        <v>276</v>
      </c>
      <c r="S126" s="463"/>
      <c r="T126" s="476"/>
      <c r="U126" s="476" t="s">
        <v>278</v>
      </c>
      <c r="V126" s="476"/>
      <c r="W126" s="147" t="s">
        <v>243</v>
      </c>
      <c r="X126" s="148" t="s">
        <v>243</v>
      </c>
      <c r="Y126" s="7" t="s">
        <v>8</v>
      </c>
      <c r="Z126" s="8"/>
      <c r="AA126" s="7" t="s">
        <v>3</v>
      </c>
      <c r="AB126" s="8"/>
      <c r="AC126" s="7" t="s">
        <v>0</v>
      </c>
      <c r="AD126" s="8"/>
      <c r="AE126" s="7" t="s">
        <v>1</v>
      </c>
      <c r="AF126" s="8"/>
      <c r="AG126" s="7" t="s">
        <v>2</v>
      </c>
      <c r="AH126" s="8"/>
      <c r="AI126" s="7" t="s">
        <v>4</v>
      </c>
      <c r="AJ126" s="8"/>
      <c r="AK126" s="9" t="s">
        <v>95</v>
      </c>
      <c r="AL126" s="7" t="s">
        <v>187</v>
      </c>
      <c r="AM126" s="8"/>
      <c r="AN126" s="589"/>
      <c r="AO126" s="17"/>
      <c r="AP126" s="17"/>
      <c r="AQ126" s="17"/>
      <c r="AR126" s="27"/>
      <c r="AS126" s="22"/>
      <c r="AU126"/>
    </row>
    <row r="127" spans="1:47" ht="15.95" customHeight="1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606" t="s">
        <v>249</v>
      </c>
      <c r="I127" s="607" t="s">
        <v>250</v>
      </c>
      <c r="J127" s="237" t="s">
        <v>245</v>
      </c>
      <c r="K127" s="260" t="s">
        <v>243</v>
      </c>
      <c r="L127" s="281" t="s">
        <v>244</v>
      </c>
      <c r="M127" s="379" t="s">
        <v>242</v>
      </c>
      <c r="N127" s="379" t="s">
        <v>243</v>
      </c>
      <c r="O127" s="379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477" t="s">
        <v>249</v>
      </c>
      <c r="U127" s="477" t="s">
        <v>243</v>
      </c>
      <c r="V127" s="477" t="s">
        <v>244</v>
      </c>
      <c r="W127" s="194" t="s">
        <v>101</v>
      </c>
      <c r="X127" s="194" t="s">
        <v>102</v>
      </c>
      <c r="Y127" s="10" t="s">
        <v>9</v>
      </c>
      <c r="Z127" s="11" t="s">
        <v>10</v>
      </c>
      <c r="AA127" s="12" t="s">
        <v>6</v>
      </c>
      <c r="AB127" s="13" t="s">
        <v>7</v>
      </c>
      <c r="AC127" s="12" t="s">
        <v>6</v>
      </c>
      <c r="AD127" s="13" t="s">
        <v>7</v>
      </c>
      <c r="AE127" s="12" t="s">
        <v>6</v>
      </c>
      <c r="AF127" s="13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51" t="s">
        <v>167</v>
      </c>
      <c r="AL127" s="12" t="s">
        <v>6</v>
      </c>
      <c r="AM127" s="13" t="s">
        <v>7</v>
      </c>
      <c r="AN127" s="589"/>
      <c r="AO127" s="17"/>
      <c r="AP127" s="17"/>
      <c r="AQ127" s="17"/>
      <c r="AR127" s="27"/>
      <c r="AS127" s="22"/>
      <c r="AU127"/>
    </row>
    <row r="128" spans="1:47" ht="15.95" customHeight="1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8">
        <v>20</v>
      </c>
      <c r="H128" s="169">
        <v>60</v>
      </c>
      <c r="I128" s="408">
        <v>41</v>
      </c>
      <c r="J128" s="238">
        <v>0</v>
      </c>
      <c r="K128" s="261">
        <v>1</v>
      </c>
      <c r="L128" s="261">
        <v>3</v>
      </c>
      <c r="M128" s="380">
        <v>60</v>
      </c>
      <c r="N128" s="380">
        <v>1</v>
      </c>
      <c r="O128" s="380">
        <v>3</v>
      </c>
      <c r="P128" s="432">
        <v>57</v>
      </c>
      <c r="Q128" s="432">
        <v>0</v>
      </c>
      <c r="R128" s="446">
        <v>1</v>
      </c>
      <c r="S128" s="620">
        <v>4</v>
      </c>
      <c r="T128" s="432">
        <v>60</v>
      </c>
      <c r="U128" s="446">
        <v>1</v>
      </c>
      <c r="V128" s="446">
        <v>3</v>
      </c>
      <c r="W128" s="138" t="s">
        <v>165</v>
      </c>
      <c r="X128" s="138"/>
      <c r="Y128" s="41">
        <f>AA128+AC128+AE128+AG128+AI128</f>
        <v>1</v>
      </c>
      <c r="Z128" s="42">
        <v>3</v>
      </c>
      <c r="AA128" s="138">
        <v>0.2</v>
      </c>
      <c r="AB128" s="220">
        <v>0.6</v>
      </c>
      <c r="AC128" s="138">
        <v>0.2</v>
      </c>
      <c r="AD128" s="220">
        <v>0.6</v>
      </c>
      <c r="AE128" s="138">
        <v>0.2</v>
      </c>
      <c r="AF128" s="220">
        <v>0.6</v>
      </c>
      <c r="AG128" s="138">
        <v>0.2</v>
      </c>
      <c r="AH128" s="221">
        <v>0.6</v>
      </c>
      <c r="AI128" s="138">
        <v>0.2</v>
      </c>
      <c r="AJ128" s="220">
        <v>0.6</v>
      </c>
      <c r="AK128" s="308"/>
      <c r="AL128" s="138"/>
      <c r="AM128" s="220"/>
      <c r="AN128" s="589"/>
      <c r="AO128" s="17"/>
      <c r="AP128" s="17"/>
      <c r="AQ128" s="17"/>
      <c r="AR128" s="27"/>
      <c r="AS128" s="22"/>
      <c r="AU128"/>
    </row>
    <row r="129" spans="2:47" ht="15.95" customHeight="1">
      <c r="B129" s="289"/>
      <c r="C129" s="46"/>
      <c r="D129" s="46" t="s">
        <v>83</v>
      </c>
      <c r="E129" s="98">
        <v>0</v>
      </c>
      <c r="F129" s="98">
        <v>4</v>
      </c>
      <c r="G129" s="479">
        <v>20</v>
      </c>
      <c r="H129" s="170">
        <v>60</v>
      </c>
      <c r="I129" s="409">
        <v>45</v>
      </c>
      <c r="J129" s="239">
        <v>0</v>
      </c>
      <c r="K129" s="262">
        <v>0</v>
      </c>
      <c r="L129" s="262">
        <v>3</v>
      </c>
      <c r="M129" s="381">
        <v>60</v>
      </c>
      <c r="N129" s="381">
        <v>0</v>
      </c>
      <c r="O129" s="381">
        <v>3</v>
      </c>
      <c r="P129" s="140">
        <v>32</v>
      </c>
      <c r="Q129" s="140">
        <v>0</v>
      </c>
      <c r="R129" s="57">
        <v>0</v>
      </c>
      <c r="S129" s="57">
        <v>2</v>
      </c>
      <c r="T129" s="140">
        <v>60</v>
      </c>
      <c r="U129" s="57">
        <v>0</v>
      </c>
      <c r="V129" s="286">
        <v>3</v>
      </c>
      <c r="W129" s="139"/>
      <c r="X129" s="139" t="s">
        <v>166</v>
      </c>
      <c r="Y129" s="48">
        <f>AA129+AC129+AE129+AG129+AI129</f>
        <v>0</v>
      </c>
      <c r="Z129" s="49">
        <v>3</v>
      </c>
      <c r="AA129" s="139">
        <v>0</v>
      </c>
      <c r="AB129" s="158">
        <v>0.6</v>
      </c>
      <c r="AC129" s="139">
        <v>0</v>
      </c>
      <c r="AD129" s="158">
        <v>0.6</v>
      </c>
      <c r="AE129" s="139">
        <v>0</v>
      </c>
      <c r="AF129" s="158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99"/>
      <c r="AL129" s="139"/>
      <c r="AM129" s="158"/>
      <c r="AN129" s="589"/>
      <c r="AO129" s="17"/>
      <c r="AP129" s="17"/>
      <c r="AQ129" s="17"/>
      <c r="AR129" s="27"/>
      <c r="AS129" s="22"/>
      <c r="AU129"/>
    </row>
    <row r="130" spans="2:47" ht="15.95" customHeight="1">
      <c r="B130" s="297"/>
      <c r="C130" s="184"/>
      <c r="D130" s="184"/>
      <c r="E130" s="185"/>
      <c r="F130" s="185"/>
      <c r="G130" s="185"/>
      <c r="H130" s="174"/>
      <c r="I130" s="187"/>
      <c r="J130" s="249"/>
      <c r="K130" s="271"/>
      <c r="L130" s="271"/>
      <c r="M130" s="389"/>
      <c r="N130" s="389"/>
      <c r="O130" s="389"/>
      <c r="P130" s="335"/>
      <c r="Q130" s="335"/>
      <c r="R130" s="344"/>
      <c r="S130" s="344"/>
      <c r="T130" s="335"/>
      <c r="U130" s="344"/>
      <c r="V130" s="344"/>
      <c r="W130" s="185"/>
      <c r="X130" s="185"/>
      <c r="Y130" s="186"/>
      <c r="Z130" s="174"/>
      <c r="AA130" s="185"/>
      <c r="AB130" s="187"/>
      <c r="AC130" s="185"/>
      <c r="AD130" s="187"/>
      <c r="AE130" s="185"/>
      <c r="AF130" s="187"/>
      <c r="AG130" s="185"/>
      <c r="AH130" s="187"/>
      <c r="AI130" s="185"/>
      <c r="AJ130" s="188"/>
      <c r="AK130" s="185"/>
      <c r="AL130" s="185"/>
      <c r="AM130" s="188"/>
      <c r="AN130" s="589"/>
      <c r="AO130" s="17"/>
      <c r="AP130" s="17"/>
      <c r="AQ130" s="17"/>
      <c r="AR130" s="27"/>
      <c r="AS130" s="22"/>
      <c r="AU130"/>
    </row>
    <row r="131" spans="2:47" ht="15.95" customHeight="1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9">
        <v>20</v>
      </c>
      <c r="H131" s="219">
        <v>40</v>
      </c>
      <c r="I131" s="421">
        <v>35</v>
      </c>
      <c r="J131" s="211">
        <v>0</v>
      </c>
      <c r="K131" s="272">
        <v>1</v>
      </c>
      <c r="L131" s="272">
        <v>2</v>
      </c>
      <c r="M131" s="390">
        <v>40</v>
      </c>
      <c r="N131" s="390">
        <v>1</v>
      </c>
      <c r="O131" s="390">
        <v>2</v>
      </c>
      <c r="P131" s="513">
        <v>24</v>
      </c>
      <c r="Q131" s="513">
        <v>0</v>
      </c>
      <c r="R131" s="452">
        <v>1</v>
      </c>
      <c r="S131" s="452">
        <v>2</v>
      </c>
      <c r="T131" s="437">
        <v>40</v>
      </c>
      <c r="U131" s="437">
        <v>1</v>
      </c>
      <c r="V131" s="437">
        <v>2</v>
      </c>
      <c r="W131" s="119" t="s">
        <v>162</v>
      </c>
      <c r="X131" s="119"/>
      <c r="Y131" s="117">
        <f t="shared" ref="Y131:Y132" si="28">AA131+AC131+AE131+AG131+AI131</f>
        <v>1</v>
      </c>
      <c r="Z131" s="118">
        <v>2</v>
      </c>
      <c r="AA131" s="119">
        <v>0.2</v>
      </c>
      <c r="AB131" s="120">
        <v>0.4</v>
      </c>
      <c r="AC131" s="119">
        <v>0.2</v>
      </c>
      <c r="AD131" s="120">
        <v>0.4</v>
      </c>
      <c r="AE131" s="119">
        <v>0.2</v>
      </c>
      <c r="AF131" s="120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69"/>
      <c r="AL131" s="119"/>
      <c r="AM131" s="120"/>
      <c r="AN131" s="589"/>
      <c r="AO131" s="17"/>
      <c r="AP131" s="17"/>
      <c r="AQ131" s="17"/>
      <c r="AR131" s="27"/>
      <c r="AS131" s="22"/>
      <c r="AU131"/>
    </row>
    <row r="132" spans="2:47" ht="15.95" customHeight="1">
      <c r="B132" s="289"/>
      <c r="C132" s="46"/>
      <c r="D132" s="56" t="s">
        <v>86</v>
      </c>
      <c r="E132" s="76">
        <v>2</v>
      </c>
      <c r="F132" s="76">
        <v>2</v>
      </c>
      <c r="G132" s="479">
        <v>20</v>
      </c>
      <c r="H132" s="219">
        <v>40</v>
      </c>
      <c r="I132" s="421">
        <v>43</v>
      </c>
      <c r="J132" s="211">
        <v>0</v>
      </c>
      <c r="K132" s="272">
        <v>1</v>
      </c>
      <c r="L132" s="272">
        <v>2</v>
      </c>
      <c r="M132" s="390">
        <v>40</v>
      </c>
      <c r="N132" s="390">
        <v>1</v>
      </c>
      <c r="O132" s="390">
        <v>2</v>
      </c>
      <c r="P132" s="513">
        <v>19</v>
      </c>
      <c r="Q132" s="513">
        <v>0</v>
      </c>
      <c r="R132" s="452">
        <v>1</v>
      </c>
      <c r="S132" s="452">
        <v>2</v>
      </c>
      <c r="T132" s="437">
        <v>40</v>
      </c>
      <c r="U132" s="437">
        <v>1</v>
      </c>
      <c r="V132" s="437">
        <v>2</v>
      </c>
      <c r="W132" s="119" t="s">
        <v>162</v>
      </c>
      <c r="X132" s="119"/>
      <c r="Y132" s="117">
        <f t="shared" si="28"/>
        <v>1</v>
      </c>
      <c r="Z132" s="118">
        <v>2</v>
      </c>
      <c r="AA132" s="119">
        <v>0.2</v>
      </c>
      <c r="AB132" s="120">
        <v>0.4</v>
      </c>
      <c r="AC132" s="119">
        <v>0.2</v>
      </c>
      <c r="AD132" s="120">
        <v>0.4</v>
      </c>
      <c r="AE132" s="119">
        <v>0.2</v>
      </c>
      <c r="AF132" s="120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69"/>
      <c r="AL132" s="119"/>
      <c r="AM132" s="120"/>
      <c r="AN132" s="589"/>
      <c r="AO132" s="17"/>
      <c r="AP132" s="17"/>
      <c r="AQ132" s="17"/>
      <c r="AR132" s="27"/>
      <c r="AS132" s="22"/>
      <c r="AU132"/>
    </row>
    <row r="133" spans="2:47" ht="15.95" customHeight="1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219">
        <v>40</v>
      </c>
      <c r="I133" s="421">
        <v>35</v>
      </c>
      <c r="J133" s="211">
        <v>0</v>
      </c>
      <c r="K133" s="272">
        <v>1</v>
      </c>
      <c r="L133" s="272">
        <v>2</v>
      </c>
      <c r="M133" s="390">
        <v>60</v>
      </c>
      <c r="N133" s="390">
        <v>2</v>
      </c>
      <c r="O133" s="390">
        <v>4</v>
      </c>
      <c r="P133" s="513">
        <v>57</v>
      </c>
      <c r="Q133" s="513">
        <v>0</v>
      </c>
      <c r="R133" s="452">
        <v>2</v>
      </c>
      <c r="S133" s="452">
        <v>4</v>
      </c>
      <c r="T133" s="623">
        <v>45</v>
      </c>
      <c r="U133" s="437">
        <v>2</v>
      </c>
      <c r="V133" s="623">
        <v>3</v>
      </c>
      <c r="W133" s="119" t="s">
        <v>162</v>
      </c>
      <c r="X133" s="119" t="s">
        <v>161</v>
      </c>
      <c r="Y133" s="117">
        <v>2</v>
      </c>
      <c r="Z133" s="621">
        <v>3</v>
      </c>
      <c r="AA133" s="119">
        <v>0.4</v>
      </c>
      <c r="AB133" s="621">
        <v>0.6</v>
      </c>
      <c r="AC133" s="119">
        <v>0.4</v>
      </c>
      <c r="AD133" s="621">
        <v>0.6</v>
      </c>
      <c r="AE133" s="119">
        <v>0.4</v>
      </c>
      <c r="AF133" s="621">
        <v>0.6</v>
      </c>
      <c r="AG133" s="119">
        <v>0.4</v>
      </c>
      <c r="AH133" s="621">
        <v>0.6</v>
      </c>
      <c r="AI133" s="119">
        <v>0.4</v>
      </c>
      <c r="AJ133" s="621">
        <v>0.6</v>
      </c>
      <c r="AK133" s="69">
        <v>12</v>
      </c>
      <c r="AL133" s="100"/>
      <c r="AM133" s="101"/>
      <c r="AN133" s="371" t="s">
        <v>376</v>
      </c>
      <c r="AO133" s="230"/>
      <c r="AP133" s="17"/>
      <c r="AQ133" s="17"/>
      <c r="AR133" s="27"/>
      <c r="AS133" s="22"/>
      <c r="AU133"/>
    </row>
    <row r="134" spans="2:47" ht="15.95" customHeight="1">
      <c r="B134" s="289"/>
      <c r="C134" s="46"/>
      <c r="D134" s="56" t="s">
        <v>88</v>
      </c>
      <c r="E134" s="76">
        <v>2</v>
      </c>
      <c r="F134" s="76">
        <v>0</v>
      </c>
      <c r="G134" s="479">
        <v>20</v>
      </c>
      <c r="H134" s="219">
        <v>40</v>
      </c>
      <c r="I134" s="421">
        <v>32</v>
      </c>
      <c r="J134" s="211">
        <v>0</v>
      </c>
      <c r="K134" s="272">
        <v>2</v>
      </c>
      <c r="L134" s="272">
        <v>0</v>
      </c>
      <c r="M134" s="390">
        <v>40</v>
      </c>
      <c r="N134" s="390">
        <v>2</v>
      </c>
      <c r="O134" s="390">
        <v>0</v>
      </c>
      <c r="P134" s="513">
        <v>31</v>
      </c>
      <c r="Q134" s="513">
        <v>0</v>
      </c>
      <c r="R134" s="452">
        <v>2</v>
      </c>
      <c r="S134" s="452">
        <v>0</v>
      </c>
      <c r="T134" s="437">
        <v>40</v>
      </c>
      <c r="U134" s="437">
        <v>2</v>
      </c>
      <c r="V134" s="437">
        <v>0</v>
      </c>
      <c r="W134" s="119" t="s">
        <v>162</v>
      </c>
      <c r="X134" s="119" t="s">
        <v>161</v>
      </c>
      <c r="Y134" s="48">
        <f>AA134+AC134+AE134+AG134+AI134</f>
        <v>2</v>
      </c>
      <c r="Z134" s="49">
        <f>AB134+AD134+AF134+AH134+AJ134</f>
        <v>0</v>
      </c>
      <c r="AA134" s="139">
        <v>0.4</v>
      </c>
      <c r="AB134" s="158">
        <v>0</v>
      </c>
      <c r="AC134" s="139">
        <v>0.4</v>
      </c>
      <c r="AD134" s="158">
        <v>0</v>
      </c>
      <c r="AE134" s="139">
        <v>0.4</v>
      </c>
      <c r="AF134" s="158">
        <v>0</v>
      </c>
      <c r="AG134" s="139">
        <v>0.4</v>
      </c>
      <c r="AH134" s="159">
        <v>0</v>
      </c>
      <c r="AI134" s="139">
        <v>0.4</v>
      </c>
      <c r="AJ134" s="158">
        <v>0</v>
      </c>
      <c r="AK134" s="69"/>
      <c r="AL134" s="139"/>
      <c r="AM134" s="158"/>
      <c r="AN134" s="589"/>
      <c r="AO134" s="17"/>
      <c r="AP134" s="17"/>
      <c r="AQ134" s="17"/>
      <c r="AR134" s="27"/>
      <c r="AS134" s="22"/>
      <c r="AU134"/>
    </row>
    <row r="135" spans="2:47" ht="15.95" customHeight="1">
      <c r="B135" s="289"/>
      <c r="C135" s="46"/>
      <c r="D135" s="56" t="s">
        <v>89</v>
      </c>
      <c r="E135" s="205" t="s">
        <v>241</v>
      </c>
      <c r="F135" s="205" t="s">
        <v>241</v>
      </c>
      <c r="G135" s="479">
        <v>20</v>
      </c>
      <c r="H135" s="176">
        <v>30</v>
      </c>
      <c r="I135" s="413">
        <v>35</v>
      </c>
      <c r="J135" s="245">
        <v>0</v>
      </c>
      <c r="K135" s="267"/>
      <c r="L135" s="267"/>
      <c r="M135" s="387">
        <v>40</v>
      </c>
      <c r="N135" s="387">
        <v>1</v>
      </c>
      <c r="O135" s="387">
        <v>1</v>
      </c>
      <c r="P135" s="512">
        <v>26</v>
      </c>
      <c r="Q135" s="512">
        <v>0</v>
      </c>
      <c r="R135" s="108">
        <v>1</v>
      </c>
      <c r="S135" s="108">
        <v>1</v>
      </c>
      <c r="T135" s="76">
        <v>40</v>
      </c>
      <c r="U135" s="76">
        <v>1</v>
      </c>
      <c r="V135" s="76">
        <v>1</v>
      </c>
      <c r="W135" s="98"/>
      <c r="X135" s="98"/>
      <c r="Y135" s="100">
        <v>1</v>
      </c>
      <c r="Z135" s="101">
        <v>1</v>
      </c>
      <c r="AA135" s="98"/>
      <c r="AB135" s="99"/>
      <c r="AC135" s="100"/>
      <c r="AD135" s="101"/>
      <c r="AE135" s="100"/>
      <c r="AF135" s="101"/>
      <c r="AG135" s="100"/>
      <c r="AH135" s="101"/>
      <c r="AI135" s="100"/>
      <c r="AJ135" s="101"/>
      <c r="AK135" s="69"/>
      <c r="AL135" s="100"/>
      <c r="AM135" s="101"/>
      <c r="AN135" s="589"/>
      <c r="AO135" s="17"/>
      <c r="AP135" s="17"/>
      <c r="AQ135" s="17"/>
      <c r="AR135" s="27"/>
      <c r="AS135" s="22"/>
      <c r="AU135"/>
    </row>
    <row r="136" spans="2:47" ht="15.95" customHeight="1">
      <c r="B136" s="298"/>
      <c r="C136" s="86"/>
      <c r="D136" s="179"/>
      <c r="E136" s="312"/>
      <c r="F136" s="312"/>
      <c r="G136" s="312"/>
      <c r="H136" s="134"/>
      <c r="I136" s="422"/>
      <c r="J136" s="250"/>
      <c r="K136" s="273"/>
      <c r="L136" s="273"/>
      <c r="M136" s="391"/>
      <c r="N136" s="391"/>
      <c r="O136" s="391"/>
      <c r="P136" s="200"/>
      <c r="Q136" s="200"/>
      <c r="R136" s="134"/>
      <c r="S136" s="134"/>
      <c r="T136" s="200"/>
      <c r="U136" s="134"/>
      <c r="V136" s="134"/>
      <c r="W136" s="132"/>
      <c r="X136" s="132"/>
      <c r="Y136" s="133"/>
      <c r="Z136" s="133"/>
      <c r="AA136" s="132"/>
      <c r="AB136" s="132"/>
      <c r="AC136" s="133"/>
      <c r="AD136" s="133"/>
      <c r="AE136" s="133"/>
      <c r="AF136" s="133"/>
      <c r="AG136" s="133"/>
      <c r="AH136" s="133"/>
      <c r="AI136" s="133"/>
      <c r="AJ136" s="101"/>
      <c r="AK136" s="185"/>
      <c r="AL136" s="133"/>
      <c r="AM136" s="101"/>
      <c r="AN136" s="589"/>
      <c r="AO136" s="17"/>
      <c r="AP136" s="17"/>
      <c r="AQ136" s="17"/>
      <c r="AR136" s="27"/>
      <c r="AS136" s="22"/>
      <c r="AU136"/>
    </row>
    <row r="137" spans="2:47" ht="15.95" customHeight="1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4"/>
      <c r="I137" s="422"/>
      <c r="J137" s="250"/>
      <c r="K137" s="273"/>
      <c r="L137" s="273"/>
      <c r="M137" s="391"/>
      <c r="N137" s="391"/>
      <c r="O137" s="391"/>
      <c r="P137" s="200"/>
      <c r="Q137" s="200"/>
      <c r="R137" s="134"/>
      <c r="S137" s="134"/>
      <c r="T137" s="200"/>
      <c r="U137" s="134"/>
      <c r="V137" s="134"/>
      <c r="W137" s="132"/>
      <c r="X137" s="132"/>
      <c r="Y137" s="441"/>
      <c r="Z137" s="179" t="s">
        <v>384</v>
      </c>
      <c r="AA137" s="76">
        <v>28</v>
      </c>
      <c r="AB137" s="77"/>
      <c r="AC137" s="76">
        <v>24</v>
      </c>
      <c r="AD137" s="77"/>
      <c r="AE137" s="76">
        <v>4</v>
      </c>
      <c r="AF137" s="77"/>
      <c r="AG137" s="76">
        <v>10</v>
      </c>
      <c r="AH137" s="77"/>
      <c r="AI137" s="76">
        <v>4</v>
      </c>
      <c r="AJ137" s="77"/>
      <c r="AK137" s="81"/>
      <c r="AL137" s="76">
        <v>1</v>
      </c>
      <c r="AM137" s="77"/>
      <c r="AN137" s="591">
        <f t="shared" ref="AN137:AN142" si="29">SUM(AA137:AM137)</f>
        <v>71</v>
      </c>
      <c r="AO137" s="17"/>
      <c r="AP137" s="17"/>
      <c r="AQ137" s="17"/>
      <c r="AR137" s="27"/>
      <c r="AS137" s="22"/>
      <c r="AU137"/>
    </row>
    <row r="138" spans="2:47" ht="15.95" customHeight="1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3"/>
      <c r="I138" s="422"/>
      <c r="J138" s="250"/>
      <c r="K138" s="273"/>
      <c r="L138" s="273"/>
      <c r="M138" s="391"/>
      <c r="N138" s="391"/>
      <c r="O138" s="391"/>
      <c r="P138" s="200"/>
      <c r="Q138" s="200"/>
      <c r="R138" s="134"/>
      <c r="S138" s="134"/>
      <c r="T138" s="200"/>
      <c r="U138" s="134"/>
      <c r="V138" s="134"/>
      <c r="W138" s="132"/>
      <c r="X138" s="132"/>
      <c r="Y138" s="134"/>
      <c r="Z138" s="179" t="s">
        <v>385</v>
      </c>
      <c r="AA138" s="438">
        <v>28</v>
      </c>
      <c r="AB138" s="521"/>
      <c r="AC138" s="438">
        <v>23</v>
      </c>
      <c r="AD138" s="521"/>
      <c r="AE138" s="438">
        <v>4</v>
      </c>
      <c r="AF138" s="521"/>
      <c r="AG138" s="438">
        <v>7</v>
      </c>
      <c r="AH138" s="521"/>
      <c r="AI138" s="438">
        <v>7</v>
      </c>
      <c r="AJ138" s="521"/>
      <c r="AK138" s="522"/>
      <c r="AL138" s="438">
        <v>2</v>
      </c>
      <c r="AM138" s="521"/>
      <c r="AN138" s="591">
        <f t="shared" si="29"/>
        <v>71</v>
      </c>
      <c r="AO138" s="17"/>
      <c r="AP138" s="17"/>
      <c r="AQ138" s="17"/>
      <c r="AR138" s="27"/>
      <c r="AS138" s="22"/>
      <c r="AU138"/>
    </row>
    <row r="139" spans="2:47" ht="15.95" customHeight="1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76">
        <v>24</v>
      </c>
      <c r="I139" s="413">
        <v>82</v>
      </c>
      <c r="J139" s="245"/>
      <c r="K139" s="267"/>
      <c r="L139" s="267"/>
      <c r="M139" s="387">
        <v>75</v>
      </c>
      <c r="N139" s="387"/>
      <c r="O139" s="387"/>
      <c r="P139" s="512">
        <v>93</v>
      </c>
      <c r="Q139" s="76">
        <v>20</v>
      </c>
      <c r="R139" s="108"/>
      <c r="S139" s="108"/>
      <c r="T139" s="76">
        <v>75</v>
      </c>
      <c r="U139" s="108"/>
      <c r="V139" s="108"/>
      <c r="W139" s="98"/>
      <c r="X139" s="438"/>
      <c r="Y139" s="594"/>
      <c r="Z139" s="595" t="s">
        <v>282</v>
      </c>
      <c r="AA139" s="438">
        <v>29</v>
      </c>
      <c r="AB139" s="521"/>
      <c r="AC139" s="438">
        <v>39</v>
      </c>
      <c r="AD139" s="521"/>
      <c r="AE139" s="438">
        <v>9</v>
      </c>
      <c r="AF139" s="521"/>
      <c r="AG139" s="438">
        <v>13</v>
      </c>
      <c r="AH139" s="521"/>
      <c r="AI139" s="438">
        <v>3</v>
      </c>
      <c r="AJ139" s="521"/>
      <c r="AK139" s="522"/>
      <c r="AL139" s="438"/>
      <c r="AM139" s="521"/>
      <c r="AN139" s="591">
        <f t="shared" ref="AN139:AN140" si="30">SUM(AA139:AM139)</f>
        <v>93</v>
      </c>
      <c r="AO139" s="17"/>
      <c r="AP139" s="17"/>
      <c r="AQ139" s="17"/>
      <c r="AR139" s="27"/>
      <c r="AS139" s="22"/>
      <c r="AU139"/>
    </row>
    <row r="140" spans="2:47" ht="15.95" customHeight="1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76">
        <v>182</v>
      </c>
      <c r="I140" s="423">
        <v>72</v>
      </c>
      <c r="J140" s="315"/>
      <c r="K140" s="314"/>
      <c r="L140" s="314"/>
      <c r="M140" s="392">
        <v>95</v>
      </c>
      <c r="N140" s="392"/>
      <c r="O140" s="392"/>
      <c r="P140" s="514">
        <f>43+17+9+21</f>
        <v>90</v>
      </c>
      <c r="Q140" s="438">
        <v>0</v>
      </c>
      <c r="R140" s="453"/>
      <c r="S140" s="453"/>
      <c r="T140" s="438">
        <v>95</v>
      </c>
      <c r="U140" s="453"/>
      <c r="V140" s="453"/>
      <c r="W140" s="222"/>
      <c r="X140" s="438"/>
      <c r="Y140" s="594"/>
      <c r="Z140" s="595" t="s">
        <v>383</v>
      </c>
      <c r="AA140" s="438">
        <v>43</v>
      </c>
      <c r="AB140" s="521"/>
      <c r="AC140" s="438">
        <v>16</v>
      </c>
      <c r="AD140" s="521"/>
      <c r="AE140" s="438">
        <v>0</v>
      </c>
      <c r="AF140" s="521"/>
      <c r="AG140" s="438">
        <v>6</v>
      </c>
      <c r="AH140" s="521"/>
      <c r="AI140" s="438">
        <v>9</v>
      </c>
      <c r="AJ140" s="521"/>
      <c r="AK140" s="522"/>
      <c r="AL140" s="438"/>
      <c r="AM140" s="521"/>
      <c r="AN140" s="591">
        <f t="shared" si="30"/>
        <v>74</v>
      </c>
      <c r="AO140" s="17"/>
      <c r="AP140" s="17"/>
      <c r="AQ140" s="17"/>
      <c r="AR140" s="27"/>
      <c r="AS140" s="22"/>
      <c r="AU140"/>
    </row>
    <row r="141" spans="2:47" ht="15.95" customHeight="1">
      <c r="B141" s="289">
        <v>8</v>
      </c>
      <c r="C141" s="46">
        <v>1</v>
      </c>
      <c r="D141" s="46" t="s">
        <v>91</v>
      </c>
      <c r="E141" s="207"/>
      <c r="F141" s="207"/>
      <c r="G141" s="207"/>
      <c r="H141" s="517"/>
      <c r="I141" s="423"/>
      <c r="J141" s="315"/>
      <c r="K141" s="314"/>
      <c r="L141" s="314"/>
      <c r="M141" s="392"/>
      <c r="N141" s="392"/>
      <c r="O141" s="392"/>
      <c r="P141" s="514"/>
      <c r="Q141" s="438"/>
      <c r="R141" s="453"/>
      <c r="S141" s="453"/>
      <c r="T141" s="438"/>
      <c r="U141" s="453"/>
      <c r="V141" s="453"/>
      <c r="W141" s="222"/>
      <c r="X141" s="423"/>
      <c r="Y141" s="518"/>
      <c r="Z141" s="519" t="s">
        <v>381</v>
      </c>
      <c r="AA141" s="423">
        <v>20</v>
      </c>
      <c r="AB141" s="520"/>
      <c r="AC141" s="423">
        <v>20</v>
      </c>
      <c r="AD141" s="520"/>
      <c r="AE141" s="423">
        <v>5</v>
      </c>
      <c r="AF141" s="520"/>
      <c r="AG141" s="423">
        <v>5</v>
      </c>
      <c r="AH141" s="520"/>
      <c r="AI141" s="423">
        <v>5</v>
      </c>
      <c r="AJ141" s="520"/>
      <c r="AK141" s="309"/>
      <c r="AL141" s="222"/>
      <c r="AM141" s="223"/>
      <c r="AN141" s="230">
        <f t="shared" si="29"/>
        <v>55</v>
      </c>
      <c r="AO141" s="17"/>
      <c r="AP141" s="17"/>
      <c r="AQ141" s="17"/>
      <c r="AR141" s="27"/>
      <c r="AS141" s="22"/>
      <c r="AU141"/>
    </row>
    <row r="142" spans="2:47" ht="15.95" customHeight="1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17"/>
      <c r="I142" s="423"/>
      <c r="J142" s="315"/>
      <c r="K142" s="314"/>
      <c r="L142" s="314"/>
      <c r="M142" s="392"/>
      <c r="N142" s="392"/>
      <c r="O142" s="392"/>
      <c r="P142" s="514"/>
      <c r="Q142" s="438"/>
      <c r="R142" s="453"/>
      <c r="S142" s="453"/>
      <c r="T142" s="438"/>
      <c r="U142" s="453"/>
      <c r="V142" s="453"/>
      <c r="W142" s="222"/>
      <c r="X142" s="423"/>
      <c r="Y142" s="518"/>
      <c r="Z142" s="519" t="s">
        <v>382</v>
      </c>
      <c r="AA142" s="423">
        <v>50</v>
      </c>
      <c r="AB142" s="520"/>
      <c r="AC142" s="423">
        <v>50</v>
      </c>
      <c r="AD142" s="520"/>
      <c r="AE142" s="423">
        <v>15</v>
      </c>
      <c r="AF142" s="520"/>
      <c r="AG142" s="423">
        <v>10</v>
      </c>
      <c r="AH142" s="520"/>
      <c r="AI142" s="423">
        <v>15</v>
      </c>
      <c r="AJ142" s="520"/>
      <c r="AK142" s="309"/>
      <c r="AL142" s="222"/>
      <c r="AM142" s="223"/>
      <c r="AN142" s="230">
        <f t="shared" si="29"/>
        <v>140</v>
      </c>
      <c r="AO142" s="17"/>
      <c r="AP142" s="17"/>
      <c r="AQ142" s="17"/>
      <c r="AR142" s="27"/>
      <c r="AS142" s="22"/>
      <c r="AU142"/>
    </row>
    <row r="143" spans="2:47" ht="15.95" customHeight="1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313">
        <v>16</v>
      </c>
      <c r="I143" s="424">
        <v>12</v>
      </c>
      <c r="J143" s="317"/>
      <c r="K143" s="316"/>
      <c r="L143" s="316"/>
      <c r="M143" s="403">
        <v>16</v>
      </c>
      <c r="N143" s="393"/>
      <c r="O143" s="393"/>
      <c r="P143" s="515"/>
      <c r="Q143" s="439"/>
      <c r="R143" s="454"/>
      <c r="S143" s="454"/>
      <c r="T143" s="439">
        <v>16</v>
      </c>
      <c r="U143" s="454"/>
      <c r="V143" s="454"/>
      <c r="W143" s="224"/>
      <c r="X143" s="224"/>
      <c r="Y143" s="182"/>
      <c r="Z143" s="183"/>
      <c r="AA143" s="224"/>
      <c r="AB143" s="225"/>
      <c r="AC143" s="224"/>
      <c r="AD143" s="225"/>
      <c r="AE143" s="224"/>
      <c r="AF143" s="225"/>
      <c r="AG143" s="224"/>
      <c r="AH143" s="225"/>
      <c r="AI143" s="224"/>
      <c r="AJ143" s="225"/>
      <c r="AK143" s="310"/>
      <c r="AL143" s="224"/>
      <c r="AM143" s="225"/>
      <c r="AN143" s="589">
        <v>16</v>
      </c>
      <c r="AO143" s="17"/>
      <c r="AP143" s="17"/>
      <c r="AQ143" s="17"/>
      <c r="AR143" s="27"/>
      <c r="AS143" s="22"/>
      <c r="AU143"/>
    </row>
    <row r="144" spans="2:47" ht="15.95" customHeight="1">
      <c r="B144" s="295"/>
      <c r="C144" s="23"/>
      <c r="D144" s="177" t="s">
        <v>233</v>
      </c>
      <c r="E144" s="201"/>
      <c r="F144" s="201"/>
      <c r="G144" s="201"/>
      <c r="H144" s="311">
        <f>SUM(H139:H143)</f>
        <v>222</v>
      </c>
      <c r="I144" s="425">
        <f>SUM(I139:I143)</f>
        <v>166</v>
      </c>
      <c r="J144" s="251"/>
      <c r="K144" s="274"/>
      <c r="L144" s="274"/>
      <c r="M144" s="394">
        <f>SUM(M139:M143)</f>
        <v>186</v>
      </c>
      <c r="N144" s="394"/>
      <c r="O144" s="394"/>
      <c r="P144" s="440"/>
      <c r="Q144" s="440"/>
      <c r="R144" s="311"/>
      <c r="S144" s="311"/>
      <c r="T144" s="394"/>
      <c r="U144" s="311"/>
      <c r="V144" s="311"/>
      <c r="W144" s="402"/>
      <c r="X144" s="402"/>
      <c r="Y144" s="17"/>
      <c r="Z144" s="22" t="s">
        <v>283</v>
      </c>
      <c r="AA144" s="17">
        <f>SUM(AA139:AA140)</f>
        <v>72</v>
      </c>
      <c r="AB144" s="17"/>
      <c r="AC144" s="17">
        <f t="shared" ref="AC144:AN144" si="31">SUM(AC139:AC140)</f>
        <v>55</v>
      </c>
      <c r="AD144" s="17"/>
      <c r="AE144" s="17">
        <f t="shared" si="31"/>
        <v>9</v>
      </c>
      <c r="AF144" s="17"/>
      <c r="AG144" s="17">
        <f t="shared" si="31"/>
        <v>19</v>
      </c>
      <c r="AH144" s="17"/>
      <c r="AI144" s="17">
        <f t="shared" si="31"/>
        <v>12</v>
      </c>
      <c r="AJ144" s="17"/>
      <c r="AK144" s="17">
        <f t="shared" si="31"/>
        <v>0</v>
      </c>
      <c r="AL144" s="17">
        <f t="shared" si="31"/>
        <v>0</v>
      </c>
      <c r="AM144" s="17">
        <f t="shared" si="31"/>
        <v>0</v>
      </c>
      <c r="AN144" s="589">
        <f t="shared" si="31"/>
        <v>167</v>
      </c>
      <c r="AO144" s="20"/>
      <c r="AP144" s="20"/>
      <c r="AQ144" s="20"/>
      <c r="AR144" s="24"/>
      <c r="AS144" s="25"/>
      <c r="AU144"/>
    </row>
    <row r="145" spans="2:47" ht="15.95" customHeight="1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311"/>
      <c r="V145" s="311"/>
      <c r="W145" s="402"/>
      <c r="X145" s="402"/>
      <c r="Y145" s="17"/>
      <c r="Z145" s="22" t="s">
        <v>284</v>
      </c>
      <c r="AA145" s="229">
        <f>SUM(AA141:AA142)</f>
        <v>70</v>
      </c>
      <c r="AB145" s="229"/>
      <c r="AC145" s="229">
        <f t="shared" ref="AC145:AN145" si="32">SUM(AC141:AC142)</f>
        <v>70</v>
      </c>
      <c r="AD145" s="229"/>
      <c r="AE145" s="229">
        <f t="shared" si="32"/>
        <v>20</v>
      </c>
      <c r="AF145" s="229"/>
      <c r="AG145" s="229">
        <f t="shared" si="32"/>
        <v>15</v>
      </c>
      <c r="AH145" s="229"/>
      <c r="AI145" s="229">
        <f t="shared" si="32"/>
        <v>20</v>
      </c>
      <c r="AJ145" s="229"/>
      <c r="AK145" s="229">
        <f t="shared" si="32"/>
        <v>0</v>
      </c>
      <c r="AL145" s="229">
        <f t="shared" si="32"/>
        <v>0</v>
      </c>
      <c r="AM145" s="229">
        <f t="shared" si="32"/>
        <v>0</v>
      </c>
      <c r="AN145" s="230">
        <f t="shared" si="32"/>
        <v>195</v>
      </c>
      <c r="AO145" s="20"/>
      <c r="AP145" s="20"/>
      <c r="AQ145" s="20"/>
      <c r="AR145" s="24"/>
      <c r="AS145" s="25"/>
      <c r="AU145"/>
    </row>
    <row r="146" spans="2:47" ht="18" customHeight="1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311"/>
      <c r="V146" s="311"/>
      <c r="W146" s="23"/>
      <c r="X146" s="23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592"/>
      <c r="AO146" s="17"/>
      <c r="AP146" s="20"/>
      <c r="AQ146" s="20"/>
      <c r="AR146" s="20"/>
      <c r="AS146" s="20"/>
      <c r="AT146" s="24"/>
      <c r="AU146" s="25"/>
    </row>
    <row r="147" spans="2:47" ht="24" customHeight="1">
      <c r="B147" s="136" t="s">
        <v>96</v>
      </c>
      <c r="M147" s="395"/>
      <c r="N147" s="395"/>
      <c r="O147" s="395"/>
      <c r="T147" s="395"/>
      <c r="U147" s="455"/>
      <c r="V147" s="455"/>
      <c r="AO147" s="17"/>
    </row>
    <row r="148" spans="2:47" ht="15.95" customHeight="1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605"/>
      <c r="I148" s="414"/>
      <c r="J148" s="236"/>
      <c r="K148" s="259" t="s">
        <v>400</v>
      </c>
      <c r="L148" s="280"/>
      <c r="M148" s="378"/>
      <c r="N148" s="378" t="s">
        <v>248</v>
      </c>
      <c r="O148" s="378"/>
      <c r="P148" s="460"/>
      <c r="Q148" s="461"/>
      <c r="R148" s="482" t="s">
        <v>276</v>
      </c>
      <c r="S148" s="463"/>
      <c r="T148" s="476"/>
      <c r="U148" s="476" t="s">
        <v>278</v>
      </c>
      <c r="V148" s="476"/>
      <c r="W148" s="147" t="s">
        <v>243</v>
      </c>
      <c r="X148" s="148" t="s">
        <v>243</v>
      </c>
      <c r="Y148" s="7" t="s">
        <v>4</v>
      </c>
      <c r="Z148" s="8"/>
      <c r="AA148" s="136"/>
      <c r="AH148" s="153"/>
      <c r="AI148" s="1"/>
      <c r="AN148" s="589"/>
      <c r="AS148"/>
      <c r="AT148" s="1"/>
      <c r="AU148"/>
    </row>
    <row r="149" spans="2:47" ht="15.95" customHeight="1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606" t="s">
        <v>249</v>
      </c>
      <c r="I149" s="607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477" t="s">
        <v>249</v>
      </c>
      <c r="U149" s="477" t="s">
        <v>243</v>
      </c>
      <c r="V149" s="477" t="s">
        <v>244</v>
      </c>
      <c r="W149" s="194" t="s">
        <v>101</v>
      </c>
      <c r="X149" s="194" t="s">
        <v>102</v>
      </c>
      <c r="Y149" s="10" t="s">
        <v>9</v>
      </c>
      <c r="Z149" s="11" t="s">
        <v>10</v>
      </c>
      <c r="AH149" s="153"/>
      <c r="AI149" s="1"/>
      <c r="AN149" s="589"/>
      <c r="AS149"/>
      <c r="AT149" s="1"/>
      <c r="AU149"/>
    </row>
    <row r="150" spans="2:47" ht="15.95" customHeight="1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96" t="s">
        <v>241</v>
      </c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442">
        <v>60</v>
      </c>
      <c r="U150" s="456">
        <v>1</v>
      </c>
      <c r="V150" s="456">
        <v>0</v>
      </c>
      <c r="W150" s="145" t="s">
        <v>148</v>
      </c>
      <c r="X150" s="145"/>
      <c r="Y150" s="122">
        <v>1</v>
      </c>
      <c r="Z150" s="123">
        <v>0</v>
      </c>
      <c r="AA150" s="232"/>
      <c r="AH150" s="153"/>
      <c r="AI150" s="1"/>
      <c r="AN150" s="589"/>
      <c r="AS150"/>
      <c r="AT150" s="1"/>
      <c r="AU150"/>
    </row>
    <row r="151" spans="2:47" ht="15.95" customHeight="1">
      <c r="B151" s="301"/>
      <c r="C151" s="128"/>
      <c r="D151" s="128" t="s">
        <v>188</v>
      </c>
      <c r="E151" s="202">
        <v>4.5</v>
      </c>
      <c r="F151" s="202">
        <v>0.5</v>
      </c>
      <c r="G151" s="479">
        <v>20</v>
      </c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90">
        <v>60</v>
      </c>
      <c r="U151" s="457">
        <v>1</v>
      </c>
      <c r="V151" s="457">
        <v>3</v>
      </c>
      <c r="W151" s="146" t="s">
        <v>148</v>
      </c>
      <c r="X151" s="146"/>
      <c r="Y151" s="130">
        <v>1</v>
      </c>
      <c r="Z151" s="131">
        <v>3</v>
      </c>
      <c r="AA151" s="232"/>
      <c r="AH151" s="153"/>
      <c r="AI151" s="1"/>
      <c r="AN151" s="589"/>
      <c r="AS151"/>
      <c r="AT151" s="1"/>
      <c r="AU151"/>
    </row>
    <row r="152" spans="2:47" ht="15.95" customHeight="1">
      <c r="B152" s="301"/>
      <c r="C152" s="128"/>
      <c r="D152" s="128" t="s">
        <v>189</v>
      </c>
      <c r="E152" s="202">
        <v>2</v>
      </c>
      <c r="F152" s="202">
        <v>3</v>
      </c>
      <c r="G152" s="479">
        <v>20</v>
      </c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90">
        <v>80</v>
      </c>
      <c r="U152" s="457">
        <v>1</v>
      </c>
      <c r="V152" s="468">
        <v>4</v>
      </c>
      <c r="W152" s="146" t="s">
        <v>148</v>
      </c>
      <c r="X152" s="146"/>
      <c r="Y152" s="130">
        <v>1</v>
      </c>
      <c r="Z152" s="470">
        <v>4</v>
      </c>
      <c r="AA152" s="233"/>
      <c r="AH152" s="153"/>
      <c r="AI152" s="1"/>
      <c r="AN152" s="589"/>
      <c r="AS152"/>
      <c r="AT152" s="1"/>
      <c r="AU152"/>
    </row>
    <row r="153" spans="2:47" ht="15.95" customHeight="1">
      <c r="B153" s="301"/>
      <c r="C153" s="128"/>
      <c r="D153" s="128" t="s">
        <v>190</v>
      </c>
      <c r="E153" s="202">
        <v>3</v>
      </c>
      <c r="F153" s="202">
        <v>2</v>
      </c>
      <c r="G153" s="479">
        <v>20</v>
      </c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90">
        <v>60</v>
      </c>
      <c r="U153" s="457">
        <v>1</v>
      </c>
      <c r="V153" s="457">
        <v>3</v>
      </c>
      <c r="W153" s="146" t="s">
        <v>148</v>
      </c>
      <c r="X153" s="146"/>
      <c r="Y153" s="130">
        <v>1</v>
      </c>
      <c r="Z153" s="131">
        <v>3</v>
      </c>
      <c r="AA153" s="232"/>
      <c r="AH153" s="153"/>
      <c r="AI153" s="1"/>
      <c r="AN153" s="589"/>
      <c r="AS153"/>
      <c r="AT153" s="1"/>
      <c r="AU153"/>
    </row>
    <row r="154" spans="2:47" ht="15.95" customHeight="1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389"/>
      <c r="U154" s="344"/>
      <c r="V154" s="344"/>
      <c r="W154" s="185"/>
      <c r="X154" s="185"/>
      <c r="Y154" s="186"/>
      <c r="Z154" s="186"/>
      <c r="AA154" s="232"/>
      <c r="AH154" s="153"/>
      <c r="AI154" s="1"/>
      <c r="AN154" s="589"/>
      <c r="AS154"/>
      <c r="AT154" s="1"/>
      <c r="AU154"/>
    </row>
    <row r="155" spans="2:47" ht="15.95" customHeight="1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98" t="s">
        <v>241</v>
      </c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>
        <v>20</v>
      </c>
      <c r="U155" s="80">
        <v>1</v>
      </c>
      <c r="V155" s="80">
        <v>0</v>
      </c>
      <c r="W155" s="80"/>
      <c r="X155" s="80" t="s">
        <v>149</v>
      </c>
      <c r="Y155" s="96">
        <v>1</v>
      </c>
      <c r="Z155" s="97">
        <v>0</v>
      </c>
      <c r="AA155" s="232"/>
      <c r="AH155" s="153"/>
      <c r="AI155" s="1"/>
      <c r="AN155" s="589"/>
      <c r="AS155"/>
      <c r="AT155" s="1"/>
      <c r="AU155"/>
    </row>
    <row r="156" spans="2:47" ht="15.95" customHeight="1">
      <c r="B156" s="301"/>
      <c r="C156" s="128"/>
      <c r="D156" s="189" t="s">
        <v>188</v>
      </c>
      <c r="E156" s="203">
        <v>4.5</v>
      </c>
      <c r="F156" s="203">
        <v>0.5</v>
      </c>
      <c r="G156" s="479">
        <v>20</v>
      </c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>
        <v>20</v>
      </c>
      <c r="U156" s="190">
        <v>1</v>
      </c>
      <c r="V156" s="190">
        <v>1</v>
      </c>
      <c r="W156" s="190"/>
      <c r="X156" s="80" t="s">
        <v>149</v>
      </c>
      <c r="Y156" s="96">
        <v>1</v>
      </c>
      <c r="Z156" s="97">
        <v>1</v>
      </c>
      <c r="AA156" s="232"/>
      <c r="AH156" s="153"/>
      <c r="AI156" s="1"/>
      <c r="AN156" s="589"/>
      <c r="AS156"/>
      <c r="AT156" s="1"/>
      <c r="AU156"/>
    </row>
    <row r="157" spans="2:47" ht="15.95" customHeight="1">
      <c r="B157" s="301"/>
      <c r="C157" s="128"/>
      <c r="D157" s="189" t="s">
        <v>189</v>
      </c>
      <c r="E157" s="203">
        <v>2</v>
      </c>
      <c r="F157" s="203">
        <v>3</v>
      </c>
      <c r="G157" s="479">
        <v>20</v>
      </c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622">
        <v>1</v>
      </c>
      <c r="T157" s="190">
        <v>30</v>
      </c>
      <c r="U157" s="190">
        <v>1</v>
      </c>
      <c r="V157" s="190">
        <v>2</v>
      </c>
      <c r="W157" s="190"/>
      <c r="X157" s="80" t="s">
        <v>149</v>
      </c>
      <c r="Y157" s="96">
        <v>1</v>
      </c>
      <c r="Z157" s="97">
        <v>2</v>
      </c>
      <c r="AA157" s="232"/>
      <c r="AH157" s="153"/>
      <c r="AI157" s="1"/>
      <c r="AN157" s="589"/>
      <c r="AS157"/>
      <c r="AT157" s="1"/>
      <c r="AU157"/>
    </row>
    <row r="158" spans="2:47" ht="15.95" customHeight="1">
      <c r="B158" s="301"/>
      <c r="C158" s="128"/>
      <c r="D158" s="189" t="s">
        <v>190</v>
      </c>
      <c r="E158" s="203">
        <v>3</v>
      </c>
      <c r="F158" s="203">
        <v>2</v>
      </c>
      <c r="G158" s="479">
        <v>20</v>
      </c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>
        <v>20</v>
      </c>
      <c r="U158" s="190">
        <v>1</v>
      </c>
      <c r="V158" s="190">
        <v>1</v>
      </c>
      <c r="W158" s="190"/>
      <c r="X158" s="80" t="s">
        <v>149</v>
      </c>
      <c r="Y158" s="96">
        <v>1</v>
      </c>
      <c r="Z158" s="97">
        <v>1</v>
      </c>
      <c r="AA158" s="232"/>
      <c r="AH158" s="153"/>
      <c r="AI158" s="1"/>
      <c r="AN158" s="589"/>
      <c r="AS158"/>
      <c r="AT158" s="1"/>
      <c r="AU158"/>
    </row>
    <row r="159" spans="2:47" ht="15.95" customHeight="1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98"/>
      <c r="U159" s="458"/>
      <c r="V159" s="458"/>
      <c r="W159" s="306"/>
      <c r="X159" s="306"/>
      <c r="Y159" s="125"/>
      <c r="Z159" s="125"/>
      <c r="AA159" s="232"/>
      <c r="AH159" s="153"/>
      <c r="AI159" s="1"/>
      <c r="AN159" s="589"/>
      <c r="AS159"/>
      <c r="AT159" s="1"/>
      <c r="AU159"/>
    </row>
    <row r="160" spans="2:47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9">
        <v>20</v>
      </c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80">
        <v>20</v>
      </c>
      <c r="U160" s="96">
        <v>1</v>
      </c>
      <c r="V160" s="96">
        <v>1</v>
      </c>
      <c r="W160" s="68"/>
      <c r="X160" s="68" t="s">
        <v>150</v>
      </c>
      <c r="Y160" s="89">
        <v>1</v>
      </c>
      <c r="Z160" s="90">
        <v>1</v>
      </c>
      <c r="AA160" s="232"/>
      <c r="AH160" s="153"/>
      <c r="AI160" s="1"/>
      <c r="AN160" s="589"/>
      <c r="AS160"/>
      <c r="AT160" s="1"/>
      <c r="AU160"/>
    </row>
    <row r="161" spans="2:47" ht="15">
      <c r="B161" s="289"/>
      <c r="C161" s="46"/>
      <c r="D161" s="46" t="s">
        <v>192</v>
      </c>
      <c r="E161" s="98">
        <v>2</v>
      </c>
      <c r="F161" s="98">
        <v>3</v>
      </c>
      <c r="G161" s="479">
        <v>20</v>
      </c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80">
        <v>40</v>
      </c>
      <c r="U161" s="96">
        <v>1</v>
      </c>
      <c r="V161" s="96">
        <v>2</v>
      </c>
      <c r="W161" s="68"/>
      <c r="X161" s="68" t="s">
        <v>150</v>
      </c>
      <c r="Y161" s="89">
        <v>1</v>
      </c>
      <c r="Z161" s="90">
        <v>2</v>
      </c>
      <c r="AA161" s="232"/>
      <c r="AH161" s="153"/>
      <c r="AI161" s="1"/>
      <c r="AN161" s="589"/>
      <c r="AS161"/>
      <c r="AT161" s="1"/>
      <c r="AU161"/>
    </row>
    <row r="162" spans="2:47" ht="15">
      <c r="B162" s="289"/>
      <c r="C162" s="46"/>
      <c r="D162" s="46" t="s">
        <v>193</v>
      </c>
      <c r="E162" s="98">
        <v>3</v>
      </c>
      <c r="F162" s="98">
        <v>2</v>
      </c>
      <c r="G162" s="479">
        <v>20</v>
      </c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80">
        <v>20</v>
      </c>
      <c r="U162" s="96">
        <v>1</v>
      </c>
      <c r="V162" s="96">
        <v>1</v>
      </c>
      <c r="W162" s="68"/>
      <c r="X162" s="68" t="s">
        <v>150</v>
      </c>
      <c r="Y162" s="89">
        <v>1</v>
      </c>
      <c r="Z162" s="90">
        <v>1</v>
      </c>
      <c r="AA162" s="232"/>
      <c r="AH162" s="153"/>
      <c r="AI162" s="1"/>
      <c r="AN162" s="589"/>
      <c r="AS162"/>
      <c r="AT162" s="1"/>
      <c r="AU162"/>
    </row>
    <row r="163" spans="2:47" ht="15">
      <c r="B163" s="289"/>
      <c r="C163" s="46"/>
      <c r="D163" s="46" t="s">
        <v>194</v>
      </c>
      <c r="E163" s="98">
        <v>4</v>
      </c>
      <c r="F163" s="98">
        <v>1</v>
      </c>
      <c r="G163" s="479">
        <v>20</v>
      </c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80">
        <v>40</v>
      </c>
      <c r="U163" s="96">
        <v>1</v>
      </c>
      <c r="V163" s="469">
        <v>2</v>
      </c>
      <c r="W163" s="68"/>
      <c r="X163" s="68" t="s">
        <v>150</v>
      </c>
      <c r="Y163" s="89">
        <v>1</v>
      </c>
      <c r="Z163" s="471">
        <v>2</v>
      </c>
      <c r="AA163" s="232"/>
      <c r="AH163" s="153"/>
      <c r="AI163" s="1"/>
      <c r="AN163" s="589"/>
      <c r="AS163"/>
      <c r="AT163" s="1"/>
      <c r="AU163"/>
    </row>
    <row r="164" spans="2:47" ht="1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389"/>
      <c r="U164" s="344"/>
      <c r="V164" s="344"/>
      <c r="W164" s="185"/>
      <c r="X164" s="185"/>
      <c r="Y164" s="186"/>
      <c r="Z164" s="186"/>
      <c r="AA164" s="232"/>
      <c r="AH164" s="153"/>
      <c r="AI164" s="1"/>
      <c r="AN164" s="589"/>
      <c r="AS164"/>
      <c r="AT164" s="1"/>
      <c r="AU164"/>
    </row>
    <row r="165" spans="2:47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9">
        <v>20</v>
      </c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>
        <v>60</v>
      </c>
      <c r="U165" s="80">
        <v>1</v>
      </c>
      <c r="V165" s="80">
        <v>3</v>
      </c>
      <c r="W165" s="80" t="s">
        <v>151</v>
      </c>
      <c r="X165" s="80"/>
      <c r="Y165" s="96">
        <v>1</v>
      </c>
      <c r="Z165" s="97">
        <v>3</v>
      </c>
      <c r="AA165" s="232"/>
      <c r="AH165" s="153"/>
      <c r="AI165" s="1"/>
      <c r="AN165" s="589"/>
      <c r="AS165"/>
      <c r="AT165" s="1"/>
      <c r="AU165"/>
    </row>
    <row r="166" spans="2:47" ht="15">
      <c r="B166" s="291"/>
      <c r="C166" s="55"/>
      <c r="D166" s="55" t="s">
        <v>192</v>
      </c>
      <c r="E166" s="76">
        <v>2</v>
      </c>
      <c r="F166" s="76">
        <v>3</v>
      </c>
      <c r="G166" s="479">
        <v>20</v>
      </c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>
        <v>60</v>
      </c>
      <c r="U166" s="80">
        <v>1</v>
      </c>
      <c r="V166" s="80">
        <v>3</v>
      </c>
      <c r="W166" s="80" t="s">
        <v>151</v>
      </c>
      <c r="X166" s="95"/>
      <c r="Y166" s="96">
        <v>1</v>
      </c>
      <c r="Z166" s="97">
        <v>3</v>
      </c>
      <c r="AA166" s="232"/>
      <c r="AH166" s="153"/>
      <c r="AI166" s="1"/>
      <c r="AN166" s="589"/>
      <c r="AS166"/>
      <c r="AT166" s="1"/>
      <c r="AU166"/>
    </row>
    <row r="167" spans="2:47" ht="15">
      <c r="B167" s="291"/>
      <c r="C167" s="55"/>
      <c r="D167" s="55" t="s">
        <v>193</v>
      </c>
      <c r="E167" s="76">
        <v>3</v>
      </c>
      <c r="F167" s="76">
        <v>2</v>
      </c>
      <c r="G167" s="479">
        <v>20</v>
      </c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>
        <v>60</v>
      </c>
      <c r="U167" s="80">
        <v>1</v>
      </c>
      <c r="V167" s="80">
        <v>3</v>
      </c>
      <c r="W167" s="80" t="s">
        <v>151</v>
      </c>
      <c r="X167" s="95"/>
      <c r="Y167" s="96">
        <v>1</v>
      </c>
      <c r="Z167" s="97">
        <v>3</v>
      </c>
      <c r="AA167" s="232"/>
      <c r="AH167" s="153"/>
      <c r="AI167" s="1"/>
      <c r="AN167" s="589"/>
      <c r="AS167"/>
      <c r="AT167" s="1"/>
      <c r="AU167"/>
    </row>
    <row r="168" spans="2:47" ht="15">
      <c r="B168" s="291"/>
      <c r="C168" s="55"/>
      <c r="D168" s="55" t="s">
        <v>194</v>
      </c>
      <c r="E168" s="76">
        <v>4</v>
      </c>
      <c r="F168" s="76">
        <v>1</v>
      </c>
      <c r="G168" s="479" t="s">
        <v>286</v>
      </c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>
        <v>60</v>
      </c>
      <c r="U168" s="80">
        <v>1</v>
      </c>
      <c r="V168" s="615">
        <v>3</v>
      </c>
      <c r="W168" s="80" t="s">
        <v>151</v>
      </c>
      <c r="X168" s="95"/>
      <c r="Y168" s="96">
        <v>1</v>
      </c>
      <c r="Z168" s="614">
        <v>3</v>
      </c>
      <c r="AA168" s="232"/>
      <c r="AH168" s="153"/>
      <c r="AI168" s="1"/>
      <c r="AN168" s="589"/>
      <c r="AS168"/>
      <c r="AT168" s="1"/>
      <c r="AU168"/>
    </row>
    <row r="169" spans="2:47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98"/>
      <c r="U169" s="458"/>
      <c r="V169" s="458"/>
      <c r="W169" s="306"/>
      <c r="X169" s="306"/>
      <c r="Y169" s="125"/>
      <c r="Z169" s="125"/>
      <c r="AA169" s="232"/>
      <c r="AH169" s="153"/>
      <c r="AI169" s="1"/>
      <c r="AN169" s="589"/>
      <c r="AS169"/>
      <c r="AT169" s="1"/>
      <c r="AU169"/>
    </row>
    <row r="170" spans="2:47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9">
        <v>20</v>
      </c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80">
        <v>40</v>
      </c>
      <c r="U170" s="96">
        <v>1</v>
      </c>
      <c r="V170" s="96">
        <v>2</v>
      </c>
      <c r="W170" s="68" t="s">
        <v>152</v>
      </c>
      <c r="X170" s="68"/>
      <c r="Y170" s="89">
        <v>1</v>
      </c>
      <c r="Z170" s="90">
        <v>2</v>
      </c>
      <c r="AA170" s="232"/>
      <c r="AH170" s="153"/>
      <c r="AI170" s="1"/>
      <c r="AN170" s="589"/>
      <c r="AS170"/>
      <c r="AT170" s="1"/>
      <c r="AU170"/>
    </row>
    <row r="171" spans="2:47" ht="15">
      <c r="B171" s="289"/>
      <c r="C171" s="46"/>
      <c r="D171" s="46" t="s">
        <v>196</v>
      </c>
      <c r="E171" s="98">
        <v>2</v>
      </c>
      <c r="F171" s="98">
        <v>2</v>
      </c>
      <c r="G171" s="479">
        <v>20</v>
      </c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80">
        <v>40</v>
      </c>
      <c r="U171" s="96">
        <v>1</v>
      </c>
      <c r="V171" s="96">
        <v>2</v>
      </c>
      <c r="W171" s="68" t="s">
        <v>152</v>
      </c>
      <c r="X171" s="68"/>
      <c r="Y171" s="89">
        <v>1</v>
      </c>
      <c r="Z171" s="90">
        <v>2</v>
      </c>
      <c r="AA171" s="232"/>
      <c r="AH171" s="153"/>
      <c r="AI171" s="1"/>
      <c r="AN171" s="589"/>
      <c r="AS171"/>
      <c r="AT171" s="1"/>
      <c r="AU171"/>
    </row>
    <row r="172" spans="2:47" ht="15">
      <c r="B172" s="289"/>
      <c r="C172" s="46"/>
      <c r="D172" s="46" t="s">
        <v>195</v>
      </c>
      <c r="E172" s="98">
        <v>3</v>
      </c>
      <c r="F172" s="98">
        <v>1</v>
      </c>
      <c r="G172" s="479">
        <v>20</v>
      </c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80">
        <v>40</v>
      </c>
      <c r="U172" s="96">
        <v>1</v>
      </c>
      <c r="V172" s="96">
        <v>2</v>
      </c>
      <c r="W172" s="68" t="s">
        <v>152</v>
      </c>
      <c r="X172" s="68"/>
      <c r="Y172" s="89">
        <v>1</v>
      </c>
      <c r="Z172" s="90">
        <v>2</v>
      </c>
      <c r="AA172" s="232"/>
      <c r="AH172" s="153"/>
      <c r="AI172" s="1"/>
      <c r="AN172" s="589"/>
      <c r="AS172"/>
      <c r="AT172" s="1"/>
      <c r="AU172"/>
    </row>
    <row r="173" spans="2:47" ht="15">
      <c r="B173" s="289"/>
      <c r="C173" s="46"/>
      <c r="D173" s="46" t="s">
        <v>197</v>
      </c>
      <c r="E173" s="98">
        <v>2</v>
      </c>
      <c r="F173" s="98">
        <v>2</v>
      </c>
      <c r="G173" s="479">
        <v>20</v>
      </c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80">
        <v>60</v>
      </c>
      <c r="U173" s="96">
        <v>1</v>
      </c>
      <c r="V173" s="469">
        <v>3</v>
      </c>
      <c r="W173" s="68" t="s">
        <v>152</v>
      </c>
      <c r="X173" s="68"/>
      <c r="Y173" s="89">
        <v>1</v>
      </c>
      <c r="Z173" s="471">
        <v>3</v>
      </c>
      <c r="AA173" s="232"/>
      <c r="AH173" s="153"/>
      <c r="AI173" s="1"/>
      <c r="AN173" s="589"/>
      <c r="AS173"/>
      <c r="AT173" s="1"/>
      <c r="AU173"/>
    </row>
    <row r="174" spans="2:47" ht="15">
      <c r="B174" s="289"/>
      <c r="C174" s="46"/>
      <c r="D174" s="46" t="s">
        <v>198</v>
      </c>
      <c r="E174" s="98">
        <v>3</v>
      </c>
      <c r="F174" s="98">
        <v>1</v>
      </c>
      <c r="G174" s="479">
        <v>20</v>
      </c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80">
        <v>40</v>
      </c>
      <c r="U174" s="96">
        <v>1</v>
      </c>
      <c r="V174" s="96">
        <v>2</v>
      </c>
      <c r="W174" s="68" t="s">
        <v>152</v>
      </c>
      <c r="X174" s="68"/>
      <c r="Y174" s="89">
        <v>1</v>
      </c>
      <c r="Z174" s="90">
        <v>2</v>
      </c>
      <c r="AA174" s="232"/>
      <c r="AH174" s="153"/>
      <c r="AI174" s="1"/>
      <c r="AN174" s="589"/>
      <c r="AS174"/>
      <c r="AT174" s="1"/>
      <c r="AU174"/>
    </row>
    <row r="175" spans="2:47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98"/>
      <c r="U175" s="458"/>
      <c r="V175" s="458"/>
      <c r="W175" s="306"/>
      <c r="X175" s="306"/>
      <c r="Y175" s="125"/>
      <c r="Z175" s="125"/>
      <c r="AA175" s="232"/>
      <c r="AH175" s="153"/>
      <c r="AI175" s="1"/>
      <c r="AN175" s="589"/>
      <c r="AS175"/>
      <c r="AT175" s="1"/>
      <c r="AU175"/>
    </row>
    <row r="176" spans="2:47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9">
        <v>20</v>
      </c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>
        <v>40</v>
      </c>
      <c r="U176" s="80">
        <v>1</v>
      </c>
      <c r="V176" s="80">
        <v>2</v>
      </c>
      <c r="W176" s="80" t="s">
        <v>153</v>
      </c>
      <c r="X176" s="80"/>
      <c r="Y176" s="96">
        <v>1</v>
      </c>
      <c r="Z176" s="97">
        <v>2</v>
      </c>
      <c r="AA176" s="232"/>
      <c r="AH176" s="153"/>
      <c r="AI176" s="1"/>
      <c r="AN176" s="589"/>
      <c r="AS176"/>
      <c r="AT176" s="1"/>
      <c r="AU176"/>
    </row>
    <row r="177" spans="2:47" ht="15">
      <c r="B177" s="293"/>
      <c r="C177" s="91"/>
      <c r="D177" s="91" t="s">
        <v>199</v>
      </c>
      <c r="E177" s="204">
        <v>3</v>
      </c>
      <c r="F177" s="204">
        <v>1</v>
      </c>
      <c r="G177" s="479">
        <v>20</v>
      </c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378</v>
      </c>
      <c r="T177" s="80">
        <v>40</v>
      </c>
      <c r="U177" s="80">
        <v>1</v>
      </c>
      <c r="V177" s="80">
        <v>2</v>
      </c>
      <c r="W177" s="80" t="s">
        <v>153</v>
      </c>
      <c r="X177" s="95"/>
      <c r="Y177" s="96">
        <v>1</v>
      </c>
      <c r="Z177" s="97">
        <v>2</v>
      </c>
      <c r="AA177" s="232"/>
      <c r="AH177" s="153"/>
      <c r="AI177" s="1"/>
      <c r="AN177" s="589"/>
      <c r="AS177"/>
      <c r="AT177" s="1"/>
      <c r="AU177"/>
    </row>
    <row r="178" spans="2:47" ht="15">
      <c r="B178" s="293"/>
      <c r="C178" s="91"/>
      <c r="D178" s="91" t="s">
        <v>200</v>
      </c>
      <c r="E178" s="204">
        <v>3</v>
      </c>
      <c r="F178" s="204">
        <v>1</v>
      </c>
      <c r="G178" s="479">
        <v>20</v>
      </c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>
        <v>40</v>
      </c>
      <c r="U178" s="80">
        <v>1</v>
      </c>
      <c r="V178" s="80">
        <v>2</v>
      </c>
      <c r="W178" s="80" t="s">
        <v>153</v>
      </c>
      <c r="X178" s="95"/>
      <c r="Y178" s="96">
        <v>1</v>
      </c>
      <c r="Z178" s="97">
        <v>2</v>
      </c>
      <c r="AA178" s="232"/>
      <c r="AH178" s="153"/>
      <c r="AI178" s="1"/>
      <c r="AN178" s="589"/>
      <c r="AS178"/>
      <c r="AT178" s="1"/>
      <c r="AU178"/>
    </row>
    <row r="179" spans="2:47" ht="15">
      <c r="B179" s="293"/>
      <c r="C179" s="91"/>
      <c r="D179" s="91" t="s">
        <v>201</v>
      </c>
      <c r="E179" s="204">
        <v>2</v>
      </c>
      <c r="F179" s="204">
        <v>2</v>
      </c>
      <c r="G179" s="479">
        <v>20</v>
      </c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501">
        <v>2</v>
      </c>
      <c r="T179" s="80">
        <v>40</v>
      </c>
      <c r="U179" s="80">
        <v>1</v>
      </c>
      <c r="V179" s="469">
        <v>2</v>
      </c>
      <c r="W179" s="80" t="s">
        <v>153</v>
      </c>
      <c r="X179" s="95"/>
      <c r="Y179" s="96">
        <v>1</v>
      </c>
      <c r="Z179" s="471">
        <v>2</v>
      </c>
      <c r="AA179" s="232"/>
      <c r="AH179" s="153"/>
      <c r="AI179" s="1"/>
      <c r="AN179" s="589"/>
      <c r="AS179"/>
      <c r="AT179" s="1"/>
      <c r="AU179"/>
    </row>
    <row r="180" spans="2:47" ht="15">
      <c r="B180" s="293"/>
      <c r="C180" s="91"/>
      <c r="D180" s="91" t="s">
        <v>202</v>
      </c>
      <c r="E180" s="204">
        <v>2</v>
      </c>
      <c r="F180" s="204">
        <v>2</v>
      </c>
      <c r="G180" s="479">
        <v>20</v>
      </c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615">
        <v>1</v>
      </c>
      <c r="T180" s="143"/>
      <c r="U180" s="82"/>
      <c r="V180" s="82"/>
      <c r="AA180" s="232"/>
      <c r="AH180" s="153"/>
      <c r="AI180" s="1"/>
      <c r="AN180" s="589"/>
      <c r="AS180"/>
      <c r="AT180" s="1"/>
      <c r="AU180"/>
    </row>
    <row r="181" spans="2:47" ht="15">
      <c r="B181" s="291"/>
      <c r="C181" s="56"/>
      <c r="D181" s="56" t="s">
        <v>213</v>
      </c>
      <c r="E181" s="98">
        <v>2</v>
      </c>
      <c r="F181" s="98">
        <v>2</v>
      </c>
      <c r="G181" s="479"/>
      <c r="H181" s="335"/>
      <c r="I181" s="187"/>
      <c r="J181" s="249"/>
      <c r="K181" s="271"/>
      <c r="L181" s="271"/>
      <c r="M181" s="389"/>
      <c r="N181" s="389"/>
      <c r="O181" s="389"/>
      <c r="P181" s="187"/>
      <c r="Q181" s="187"/>
      <c r="R181" s="344"/>
      <c r="S181" s="344"/>
      <c r="T181" s="80">
        <v>40</v>
      </c>
      <c r="U181" s="80">
        <v>1</v>
      </c>
      <c r="V181" s="469">
        <v>2</v>
      </c>
      <c r="W181" s="80" t="s">
        <v>153</v>
      </c>
      <c r="X181" s="95"/>
      <c r="Y181" s="96">
        <v>1</v>
      </c>
      <c r="Z181" s="471">
        <v>2</v>
      </c>
      <c r="AA181" s="232"/>
      <c r="AH181" s="153"/>
      <c r="AI181" s="1"/>
      <c r="AN181" s="589"/>
      <c r="AS181"/>
      <c r="AT181" s="1"/>
      <c r="AU181"/>
    </row>
    <row r="182" spans="2:47">
      <c r="B182" s="290"/>
      <c r="C182" s="52"/>
      <c r="D182" s="53"/>
      <c r="E182" s="196"/>
      <c r="F182" s="196"/>
      <c r="G182" s="95"/>
      <c r="H182" s="124"/>
      <c r="I182" s="428"/>
      <c r="J182" s="255"/>
      <c r="K182" s="278"/>
      <c r="L182" s="278"/>
      <c r="M182" s="398"/>
      <c r="N182" s="398"/>
      <c r="O182" s="398"/>
      <c r="P182" s="443"/>
      <c r="Q182" s="443"/>
      <c r="R182" s="458"/>
      <c r="S182" s="458"/>
      <c r="T182" s="443"/>
      <c r="U182" s="458"/>
      <c r="V182" s="458"/>
      <c r="W182" s="306"/>
      <c r="X182" s="306"/>
      <c r="Y182" s="125"/>
      <c r="Z182" s="125"/>
      <c r="AA182" s="232"/>
      <c r="AH182" s="153"/>
      <c r="AI182" s="1"/>
      <c r="AN182" s="589"/>
      <c r="AS182"/>
      <c r="AT182" s="1"/>
      <c r="AU182"/>
    </row>
    <row r="183" spans="2:47" ht="1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9">
        <v>20</v>
      </c>
      <c r="H183" s="87">
        <v>40</v>
      </c>
      <c r="I183" s="412">
        <v>15</v>
      </c>
      <c r="J183" s="244">
        <v>4</v>
      </c>
      <c r="K183" s="266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14</v>
      </c>
      <c r="Q183" s="80">
        <v>3</v>
      </c>
      <c r="R183" s="96">
        <v>1</v>
      </c>
      <c r="S183" s="96">
        <v>1</v>
      </c>
      <c r="T183" s="80">
        <v>20</v>
      </c>
      <c r="U183" s="96">
        <v>1</v>
      </c>
      <c r="V183" s="96">
        <v>1</v>
      </c>
      <c r="W183" s="68" t="s">
        <v>154</v>
      </c>
      <c r="X183" s="68"/>
      <c r="Y183" s="89">
        <v>1</v>
      </c>
      <c r="Z183" s="90">
        <v>1</v>
      </c>
      <c r="AA183" s="214"/>
      <c r="AH183" s="153"/>
      <c r="AI183" s="1"/>
      <c r="AN183" s="589"/>
      <c r="AS183"/>
      <c r="AT183" s="1"/>
      <c r="AU183"/>
    </row>
    <row r="184" spans="2:47" ht="15">
      <c r="B184" s="289"/>
      <c r="C184" s="46"/>
      <c r="D184" s="46" t="s">
        <v>205</v>
      </c>
      <c r="E184" s="98">
        <v>3</v>
      </c>
      <c r="F184" s="98">
        <v>1</v>
      </c>
      <c r="G184" s="479">
        <v>20</v>
      </c>
      <c r="H184" s="87">
        <v>40</v>
      </c>
      <c r="I184" s="412">
        <v>15</v>
      </c>
      <c r="J184" s="244">
        <v>1</v>
      </c>
      <c r="K184" s="277">
        <v>1</v>
      </c>
      <c r="L184" s="266">
        <v>2</v>
      </c>
      <c r="M184" s="386">
        <v>20</v>
      </c>
      <c r="N184" s="386">
        <v>1</v>
      </c>
      <c r="O184" s="386">
        <v>1</v>
      </c>
      <c r="P184" s="80">
        <v>11</v>
      </c>
      <c r="Q184" s="80">
        <v>0</v>
      </c>
      <c r="R184" s="96">
        <v>1</v>
      </c>
      <c r="S184" s="96">
        <v>1</v>
      </c>
      <c r="T184" s="143"/>
      <c r="U184" s="82"/>
      <c r="V184" s="82"/>
      <c r="W184" s="68" t="s">
        <v>154</v>
      </c>
      <c r="X184" s="68"/>
      <c r="Y184" s="89">
        <v>1</v>
      </c>
      <c r="Z184" s="90">
        <v>1</v>
      </c>
      <c r="AA184" s="232"/>
      <c r="AH184" s="153"/>
      <c r="AI184" s="1"/>
      <c r="AN184" s="589"/>
      <c r="AS184"/>
      <c r="AT184" s="1"/>
      <c r="AU184"/>
    </row>
    <row r="185" spans="2:47" ht="15">
      <c r="B185" s="289"/>
      <c r="C185" s="46"/>
      <c r="D185" s="46" t="s">
        <v>204</v>
      </c>
      <c r="E185" s="98">
        <v>3</v>
      </c>
      <c r="F185" s="98">
        <v>1</v>
      </c>
      <c r="G185" s="479">
        <v>20</v>
      </c>
      <c r="H185" s="87">
        <v>40</v>
      </c>
      <c r="I185" s="412">
        <v>19</v>
      </c>
      <c r="J185" s="244">
        <v>7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16</v>
      </c>
      <c r="Q185" s="80">
        <v>1</v>
      </c>
      <c r="R185" s="96">
        <v>1</v>
      </c>
      <c r="S185" s="96">
        <v>1</v>
      </c>
      <c r="T185" s="80">
        <v>20</v>
      </c>
      <c r="U185" s="96">
        <v>1</v>
      </c>
      <c r="V185" s="96">
        <v>1</v>
      </c>
      <c r="W185" s="68" t="s">
        <v>154</v>
      </c>
      <c r="X185" s="68"/>
      <c r="Y185" s="89">
        <v>1</v>
      </c>
      <c r="Z185" s="90">
        <v>1</v>
      </c>
      <c r="AA185" s="232"/>
      <c r="AH185" s="153"/>
      <c r="AI185" s="1"/>
      <c r="AN185" s="589"/>
      <c r="AS185"/>
      <c r="AT185" s="1"/>
      <c r="AU185"/>
    </row>
    <row r="186" spans="2:47" ht="15">
      <c r="B186" s="289"/>
      <c r="C186" s="46"/>
      <c r="D186" s="46" t="s">
        <v>206</v>
      </c>
      <c r="E186" s="98">
        <v>3</v>
      </c>
      <c r="F186" s="98">
        <v>1</v>
      </c>
      <c r="G186" s="479">
        <v>20</v>
      </c>
      <c r="H186" s="87">
        <v>20</v>
      </c>
      <c r="I186" s="412">
        <v>19</v>
      </c>
      <c r="J186" s="244">
        <v>1</v>
      </c>
      <c r="K186" s="277">
        <v>1</v>
      </c>
      <c r="L186" s="266">
        <v>1</v>
      </c>
      <c r="M186" s="386">
        <v>20</v>
      </c>
      <c r="N186" s="386">
        <v>1</v>
      </c>
      <c r="O186" s="386">
        <v>1</v>
      </c>
      <c r="P186" s="80">
        <v>12</v>
      </c>
      <c r="Q186" s="80">
        <v>0</v>
      </c>
      <c r="R186" s="96">
        <v>1</v>
      </c>
      <c r="S186" s="96">
        <v>1</v>
      </c>
      <c r="T186" s="80">
        <v>20</v>
      </c>
      <c r="U186" s="96">
        <v>1</v>
      </c>
      <c r="V186" s="96">
        <v>1</v>
      </c>
      <c r="W186" s="68" t="s">
        <v>154</v>
      </c>
      <c r="X186" s="68"/>
      <c r="Y186" s="89">
        <v>1</v>
      </c>
      <c r="Z186" s="90">
        <v>1</v>
      </c>
      <c r="AA186" s="232"/>
      <c r="AH186" s="153"/>
      <c r="AI186" s="1"/>
      <c r="AN186" s="589"/>
      <c r="AS186"/>
      <c r="AT186" s="1"/>
      <c r="AU186"/>
    </row>
    <row r="187" spans="2:47" ht="15">
      <c r="B187" s="289"/>
      <c r="C187" s="46"/>
      <c r="D187" s="46" t="s">
        <v>207</v>
      </c>
      <c r="E187" s="98">
        <v>3</v>
      </c>
      <c r="F187" s="98">
        <v>1</v>
      </c>
      <c r="G187" s="479">
        <v>20</v>
      </c>
      <c r="H187" s="87">
        <v>40</v>
      </c>
      <c r="I187" s="412">
        <v>19</v>
      </c>
      <c r="J187" s="244">
        <v>2</v>
      </c>
      <c r="K187" s="266">
        <v>1</v>
      </c>
      <c r="L187" s="266">
        <v>2</v>
      </c>
      <c r="M187" s="386">
        <v>20</v>
      </c>
      <c r="N187" s="386">
        <v>1</v>
      </c>
      <c r="O187" s="386">
        <v>1</v>
      </c>
      <c r="P187" s="80">
        <v>21</v>
      </c>
      <c r="Q187" s="80">
        <v>4</v>
      </c>
      <c r="R187" s="96">
        <v>1</v>
      </c>
      <c r="S187" s="96">
        <v>1</v>
      </c>
      <c r="T187" s="80">
        <v>20</v>
      </c>
      <c r="U187" s="96">
        <v>1</v>
      </c>
      <c r="V187" s="96">
        <v>1</v>
      </c>
      <c r="W187" s="68" t="s">
        <v>154</v>
      </c>
      <c r="X187" s="68"/>
      <c r="Y187" s="89">
        <v>1</v>
      </c>
      <c r="Z187" s="90">
        <v>1</v>
      </c>
      <c r="AA187" s="232"/>
      <c r="AH187" s="153"/>
      <c r="AI187" s="1"/>
      <c r="AN187" s="589"/>
      <c r="AS187"/>
      <c r="AT187" s="1"/>
      <c r="AU187"/>
    </row>
    <row r="188" spans="2:47" ht="15">
      <c r="B188" s="293"/>
      <c r="C188" s="91"/>
      <c r="D188" s="484" t="s">
        <v>202</v>
      </c>
      <c r="E188" s="87">
        <v>2</v>
      </c>
      <c r="F188" s="87">
        <v>2</v>
      </c>
      <c r="G188" s="479">
        <v>20</v>
      </c>
      <c r="H188" s="185"/>
      <c r="I188" s="187"/>
      <c r="J188" s="249"/>
      <c r="K188" s="271"/>
      <c r="L188" s="271"/>
      <c r="M188" s="389"/>
      <c r="N188" s="389"/>
      <c r="O188" s="389"/>
      <c r="P188" s="335"/>
      <c r="Q188" s="335"/>
      <c r="R188" s="344"/>
      <c r="S188" s="344"/>
      <c r="T188" s="80">
        <v>40</v>
      </c>
      <c r="U188" s="80">
        <v>1</v>
      </c>
      <c r="V188" s="486">
        <v>2</v>
      </c>
      <c r="W188" s="68" t="s">
        <v>154</v>
      </c>
      <c r="X188" s="68"/>
      <c r="Y188" s="89">
        <v>1</v>
      </c>
      <c r="Z188" s="471">
        <v>2</v>
      </c>
      <c r="AA188" s="232"/>
      <c r="AH188" s="153"/>
      <c r="AI188" s="1"/>
      <c r="AN188" s="589"/>
      <c r="AS188"/>
      <c r="AT188" s="1"/>
      <c r="AU188"/>
    </row>
    <row r="189" spans="2:47">
      <c r="B189" s="290"/>
      <c r="C189" s="52"/>
      <c r="D189" s="53"/>
      <c r="E189" s="196"/>
      <c r="F189" s="196"/>
      <c r="G189" s="95"/>
      <c r="H189" s="124"/>
      <c r="I189" s="428"/>
      <c r="J189" s="255"/>
      <c r="K189" s="278"/>
      <c r="L189" s="278"/>
      <c r="M189" s="398"/>
      <c r="N189" s="398"/>
      <c r="O189" s="398"/>
      <c r="P189" s="443"/>
      <c r="Q189" s="443"/>
      <c r="R189" s="458"/>
      <c r="S189" s="458"/>
      <c r="T189" s="398"/>
      <c r="U189" s="458"/>
      <c r="V189" s="458"/>
      <c r="W189" s="306"/>
      <c r="X189" s="306"/>
      <c r="Y189" s="125"/>
      <c r="Z189" s="125"/>
      <c r="AA189" s="232"/>
      <c r="AH189" s="153"/>
      <c r="AI189" s="1"/>
      <c r="AN189" s="589"/>
      <c r="AS189"/>
      <c r="AT189" s="1"/>
      <c r="AU189"/>
    </row>
    <row r="190" spans="2:47" ht="1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9">
        <v>20</v>
      </c>
      <c r="H190" s="95">
        <v>30</v>
      </c>
      <c r="I190" s="412">
        <v>10</v>
      </c>
      <c r="J190" s="244">
        <v>3</v>
      </c>
      <c r="K190" s="266">
        <v>1</v>
      </c>
      <c r="L190" s="266">
        <v>2</v>
      </c>
      <c r="M190" s="386">
        <v>20</v>
      </c>
      <c r="N190" s="386">
        <v>1</v>
      </c>
      <c r="O190" s="386">
        <v>1</v>
      </c>
      <c r="P190" s="412">
        <v>14</v>
      </c>
      <c r="Q190" s="412">
        <v>3</v>
      </c>
      <c r="R190" s="96">
        <v>1</v>
      </c>
      <c r="S190" s="96">
        <v>1</v>
      </c>
      <c r="T190" s="80">
        <v>20</v>
      </c>
      <c r="U190" s="80">
        <v>1</v>
      </c>
      <c r="V190" s="80">
        <v>1</v>
      </c>
      <c r="W190" s="80" t="s">
        <v>155</v>
      </c>
      <c r="X190" s="80"/>
      <c r="Y190" s="96">
        <v>1</v>
      </c>
      <c r="Z190" s="97">
        <v>1</v>
      </c>
      <c r="AA190" s="232"/>
      <c r="AH190" s="153"/>
      <c r="AI190" s="1"/>
      <c r="AN190" s="589"/>
      <c r="AS190"/>
      <c r="AT190" s="1"/>
      <c r="AU190"/>
    </row>
    <row r="191" spans="2:47" ht="15">
      <c r="B191" s="292"/>
      <c r="C191" s="61"/>
      <c r="D191" s="56" t="s">
        <v>209</v>
      </c>
      <c r="E191" s="76">
        <v>4</v>
      </c>
      <c r="F191" s="76">
        <v>0</v>
      </c>
      <c r="G191" s="479">
        <v>20</v>
      </c>
      <c r="H191" s="95">
        <v>30</v>
      </c>
      <c r="I191" s="412">
        <v>10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14</v>
      </c>
      <c r="Q191" s="412">
        <v>1</v>
      </c>
      <c r="R191" s="96">
        <v>1</v>
      </c>
      <c r="S191" s="96">
        <v>1</v>
      </c>
      <c r="T191" s="80">
        <v>20</v>
      </c>
      <c r="U191" s="80">
        <v>1</v>
      </c>
      <c r="V191" s="80">
        <v>1</v>
      </c>
      <c r="W191" s="80" t="s">
        <v>155</v>
      </c>
      <c r="X191" s="80"/>
      <c r="Y191" s="96">
        <v>1</v>
      </c>
      <c r="Z191" s="97">
        <v>1</v>
      </c>
      <c r="AA191" s="232"/>
      <c r="AH191" s="153"/>
      <c r="AI191" s="1"/>
      <c r="AN191" s="589"/>
      <c r="AS191"/>
      <c r="AT191" s="1"/>
      <c r="AU191"/>
    </row>
    <row r="192" spans="2:47" ht="1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95">
        <v>30</v>
      </c>
      <c r="I192" s="412">
        <v>19</v>
      </c>
      <c r="J192" s="244">
        <v>5</v>
      </c>
      <c r="K192" s="277">
        <v>1</v>
      </c>
      <c r="L192" s="266">
        <v>2</v>
      </c>
      <c r="M192" s="386">
        <v>32</v>
      </c>
      <c r="N192" s="386">
        <v>1</v>
      </c>
      <c r="O192" s="386">
        <v>2</v>
      </c>
      <c r="P192" s="412">
        <v>20</v>
      </c>
      <c r="Q192" s="412">
        <v>9</v>
      </c>
      <c r="R192" s="96">
        <v>1</v>
      </c>
      <c r="S192" s="96">
        <v>2</v>
      </c>
      <c r="T192" s="80">
        <v>32</v>
      </c>
      <c r="U192" s="80">
        <v>1</v>
      </c>
      <c r="V192" s="80">
        <v>2</v>
      </c>
      <c r="W192" s="80" t="s">
        <v>155</v>
      </c>
      <c r="X192" s="80"/>
      <c r="Y192" s="96">
        <v>1</v>
      </c>
      <c r="Z192" s="97">
        <v>2</v>
      </c>
      <c r="AA192" s="371"/>
      <c r="AH192" s="153"/>
      <c r="AI192" s="1"/>
      <c r="AN192" s="589"/>
      <c r="AS192"/>
      <c r="AT192" s="1"/>
      <c r="AU192"/>
    </row>
    <row r="193" spans="2:47" ht="15">
      <c r="B193" s="292"/>
      <c r="C193" s="61"/>
      <c r="D193" s="56" t="s">
        <v>210</v>
      </c>
      <c r="E193" s="76">
        <v>3</v>
      </c>
      <c r="F193" s="76">
        <v>1</v>
      </c>
      <c r="G193" s="479">
        <v>20</v>
      </c>
      <c r="H193" s="95">
        <v>20</v>
      </c>
      <c r="I193" s="412">
        <v>16</v>
      </c>
      <c r="J193" s="244">
        <v>0</v>
      </c>
      <c r="K193" s="277">
        <v>1</v>
      </c>
      <c r="L193" s="266">
        <v>1</v>
      </c>
      <c r="M193" s="386">
        <v>20</v>
      </c>
      <c r="N193" s="386">
        <v>1</v>
      </c>
      <c r="O193" s="386">
        <v>1</v>
      </c>
      <c r="P193" s="412">
        <v>8</v>
      </c>
      <c r="Q193" s="412">
        <v>0</v>
      </c>
      <c r="R193" s="96">
        <v>1</v>
      </c>
      <c r="S193" s="341">
        <v>1</v>
      </c>
      <c r="T193" s="143"/>
      <c r="U193" s="143"/>
      <c r="V193" s="143"/>
      <c r="AA193" s="232"/>
      <c r="AH193" s="153"/>
      <c r="AI193" s="1"/>
      <c r="AN193" s="589"/>
      <c r="AS193"/>
      <c r="AT193" s="1"/>
      <c r="AU193"/>
    </row>
    <row r="194" spans="2:47" ht="15">
      <c r="B194" s="292"/>
      <c r="C194" s="61"/>
      <c r="D194" s="56" t="s">
        <v>211</v>
      </c>
      <c r="E194" s="76">
        <v>2</v>
      </c>
      <c r="F194" s="76">
        <v>2</v>
      </c>
      <c r="G194" s="479">
        <v>20</v>
      </c>
      <c r="H194" s="95">
        <v>30</v>
      </c>
      <c r="I194" s="412">
        <v>10</v>
      </c>
      <c r="J194" s="244">
        <v>0</v>
      </c>
      <c r="K194" s="266">
        <v>1</v>
      </c>
      <c r="L194" s="266">
        <v>2</v>
      </c>
      <c r="M194" s="386">
        <v>20</v>
      </c>
      <c r="N194" s="386">
        <v>1</v>
      </c>
      <c r="O194" s="386">
        <v>1</v>
      </c>
      <c r="P194" s="412">
        <v>16</v>
      </c>
      <c r="Q194" s="412">
        <v>0</v>
      </c>
      <c r="R194" s="96">
        <v>1</v>
      </c>
      <c r="S194" s="96">
        <v>1</v>
      </c>
      <c r="T194" s="80">
        <v>20</v>
      </c>
      <c r="U194" s="80">
        <v>1</v>
      </c>
      <c r="V194" s="80">
        <v>1</v>
      </c>
      <c r="W194" s="80" t="s">
        <v>155</v>
      </c>
      <c r="X194" s="80"/>
      <c r="Y194" s="96">
        <v>1</v>
      </c>
      <c r="Z194" s="97">
        <v>1</v>
      </c>
      <c r="AA194" s="232"/>
      <c r="AH194" s="153"/>
      <c r="AI194" s="1"/>
      <c r="AN194" s="589"/>
      <c r="AS194"/>
      <c r="AT194" s="1"/>
      <c r="AU194"/>
    </row>
    <row r="195" spans="2:47" ht="15">
      <c r="B195" s="291"/>
      <c r="C195" s="56"/>
      <c r="D195" s="56" t="s">
        <v>216</v>
      </c>
      <c r="E195" s="76">
        <v>2</v>
      </c>
      <c r="F195" s="76">
        <v>2</v>
      </c>
      <c r="G195" s="479">
        <v>20</v>
      </c>
      <c r="H195" s="436"/>
      <c r="I195" s="284"/>
      <c r="J195" s="248"/>
      <c r="K195" s="270"/>
      <c r="L195" s="270"/>
      <c r="M195" s="474"/>
      <c r="N195" s="474"/>
      <c r="O195" s="474"/>
      <c r="P195" s="523"/>
      <c r="Q195" s="284"/>
      <c r="R195" s="451"/>
      <c r="S195" s="451"/>
      <c r="T195" s="80">
        <v>20</v>
      </c>
      <c r="U195" s="80">
        <v>1</v>
      </c>
      <c r="V195" s="80">
        <v>1</v>
      </c>
      <c r="W195" s="80" t="s">
        <v>155</v>
      </c>
      <c r="X195" s="80"/>
      <c r="Y195" s="96">
        <v>1</v>
      </c>
      <c r="Z195" s="97">
        <v>1</v>
      </c>
      <c r="AA195" s="232"/>
      <c r="AH195" s="153"/>
      <c r="AI195" s="1"/>
      <c r="AN195" s="589"/>
      <c r="AS195"/>
      <c r="AT195" s="1"/>
      <c r="AU195"/>
    </row>
    <row r="196" spans="2:47">
      <c r="B196" s="296"/>
      <c r="C196" s="30"/>
      <c r="D196" s="35"/>
      <c r="E196" s="198"/>
      <c r="F196" s="198"/>
      <c r="G196" s="95"/>
      <c r="H196" s="126"/>
      <c r="I196" s="429"/>
      <c r="J196" s="256"/>
      <c r="K196" s="279"/>
      <c r="L196" s="279"/>
      <c r="M196" s="399"/>
      <c r="N196" s="399"/>
      <c r="O196" s="399"/>
      <c r="P196" s="444"/>
      <c r="Q196" s="444"/>
      <c r="R196" s="459"/>
      <c r="S196" s="459"/>
      <c r="T196" s="399"/>
      <c r="U196" s="459"/>
      <c r="V196" s="459"/>
      <c r="W196" s="307"/>
      <c r="X196" s="307"/>
      <c r="Y196" s="127"/>
      <c r="Z196" s="127"/>
      <c r="AA196" s="232"/>
      <c r="AH196" s="153"/>
      <c r="AI196" s="1"/>
      <c r="AN196" s="589"/>
      <c r="AS196"/>
      <c r="AT196" s="1"/>
      <c r="AU196"/>
    </row>
    <row r="197" spans="2:47" ht="1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9">
        <v>20</v>
      </c>
      <c r="H197" s="87">
        <v>20</v>
      </c>
      <c r="I197" s="412">
        <v>14</v>
      </c>
      <c r="J197" s="244">
        <v>3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5</v>
      </c>
      <c r="Q197" s="80">
        <v>0</v>
      </c>
      <c r="R197" s="96">
        <v>1</v>
      </c>
      <c r="S197" s="96">
        <v>1</v>
      </c>
      <c r="T197" s="80">
        <v>20</v>
      </c>
      <c r="U197" s="96">
        <v>1</v>
      </c>
      <c r="V197" s="96">
        <v>1</v>
      </c>
      <c r="W197" s="68" t="s">
        <v>156</v>
      </c>
      <c r="X197" s="68"/>
      <c r="Y197" s="89">
        <v>1</v>
      </c>
      <c r="Z197" s="90">
        <v>1</v>
      </c>
      <c r="AA197" s="232"/>
      <c r="AH197" s="153"/>
      <c r="AI197" s="1"/>
      <c r="AN197" s="589"/>
      <c r="AS197"/>
      <c r="AT197" s="1"/>
      <c r="AU197"/>
    </row>
    <row r="198" spans="2:47" ht="15">
      <c r="B198" s="289"/>
      <c r="C198" s="46"/>
      <c r="D198" s="46" t="s">
        <v>215</v>
      </c>
      <c r="E198" s="98">
        <v>2</v>
      </c>
      <c r="F198" s="98">
        <v>2</v>
      </c>
      <c r="G198" s="479">
        <v>20</v>
      </c>
      <c r="H198" s="87">
        <v>20</v>
      </c>
      <c r="I198" s="412">
        <v>9</v>
      </c>
      <c r="J198" s="244">
        <v>0</v>
      </c>
      <c r="K198" s="277">
        <v>1</v>
      </c>
      <c r="L198" s="266">
        <v>1</v>
      </c>
      <c r="M198" s="386">
        <v>20</v>
      </c>
      <c r="N198" s="386">
        <v>1</v>
      </c>
      <c r="O198" s="386">
        <v>1</v>
      </c>
      <c r="P198" s="80">
        <v>7</v>
      </c>
      <c r="Q198" s="80">
        <v>1</v>
      </c>
      <c r="R198" s="96">
        <v>1</v>
      </c>
      <c r="S198" s="96">
        <v>1</v>
      </c>
      <c r="T198" s="80">
        <v>20</v>
      </c>
      <c r="U198" s="96">
        <v>1</v>
      </c>
      <c r="V198" s="96">
        <v>1</v>
      </c>
      <c r="W198" s="68" t="s">
        <v>156</v>
      </c>
      <c r="X198" s="68"/>
      <c r="Y198" s="89">
        <v>1</v>
      </c>
      <c r="Z198" s="90">
        <v>1</v>
      </c>
      <c r="AA198" s="232"/>
      <c r="AH198" s="153"/>
      <c r="AI198" s="1"/>
      <c r="AN198" s="589"/>
      <c r="AS198"/>
      <c r="AT198" s="1"/>
      <c r="AU198"/>
    </row>
    <row r="199" spans="2:47" ht="15">
      <c r="B199" s="289"/>
      <c r="C199" s="46"/>
      <c r="D199" s="46" t="s">
        <v>214</v>
      </c>
      <c r="E199" s="98">
        <v>2</v>
      </c>
      <c r="F199" s="98">
        <v>2</v>
      </c>
      <c r="G199" s="479">
        <v>20</v>
      </c>
      <c r="H199" s="87">
        <v>20</v>
      </c>
      <c r="I199" s="412">
        <v>13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80">
        <v>9</v>
      </c>
      <c r="Q199" s="80">
        <v>0</v>
      </c>
      <c r="R199" s="96">
        <v>1</v>
      </c>
      <c r="S199" s="96">
        <v>1</v>
      </c>
      <c r="T199" s="80">
        <v>20</v>
      </c>
      <c r="U199" s="96">
        <v>1</v>
      </c>
      <c r="V199" s="96">
        <v>1</v>
      </c>
      <c r="W199" s="68" t="s">
        <v>156</v>
      </c>
      <c r="X199" s="68"/>
      <c r="Y199" s="89">
        <v>1</v>
      </c>
      <c r="Z199" s="90">
        <v>1</v>
      </c>
      <c r="AA199" s="232"/>
      <c r="AH199" s="153"/>
      <c r="AI199" s="1"/>
      <c r="AN199" s="589"/>
      <c r="AS199"/>
      <c r="AT199" s="1"/>
      <c r="AU199"/>
    </row>
    <row r="200" spans="2:47" ht="15">
      <c r="B200" s="289"/>
      <c r="C200" s="46"/>
      <c r="D200" s="46" t="s">
        <v>217</v>
      </c>
      <c r="E200" s="98">
        <v>2</v>
      </c>
      <c r="F200" s="98">
        <v>2</v>
      </c>
      <c r="G200" s="479">
        <v>20</v>
      </c>
      <c r="H200" s="87">
        <v>20</v>
      </c>
      <c r="I200" s="412">
        <v>7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80">
        <v>6</v>
      </c>
      <c r="Q200" s="80">
        <v>0</v>
      </c>
      <c r="R200" s="96">
        <v>1</v>
      </c>
      <c r="S200" s="96">
        <v>1</v>
      </c>
      <c r="T200" s="80">
        <v>20</v>
      </c>
      <c r="U200" s="96">
        <v>1</v>
      </c>
      <c r="V200" s="96">
        <v>1</v>
      </c>
      <c r="W200" s="68" t="s">
        <v>156</v>
      </c>
      <c r="X200" s="68"/>
      <c r="Y200" s="89">
        <v>1</v>
      </c>
      <c r="Z200" s="90">
        <v>1</v>
      </c>
      <c r="AA200" s="232"/>
      <c r="AH200" s="153"/>
      <c r="AI200" s="1"/>
      <c r="AN200" s="589"/>
      <c r="AS200"/>
      <c r="AT200" s="1"/>
      <c r="AU200"/>
    </row>
    <row r="201" spans="2:47" ht="1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187"/>
      <c r="J201" s="249"/>
      <c r="K201" s="373"/>
      <c r="L201" s="271"/>
      <c r="M201" s="389"/>
      <c r="N201" s="389"/>
      <c r="O201" s="389"/>
      <c r="P201" s="335"/>
      <c r="Q201" s="335"/>
      <c r="R201" s="344"/>
      <c r="S201" s="344"/>
      <c r="T201" s="80">
        <v>20</v>
      </c>
      <c r="U201" s="96">
        <v>1</v>
      </c>
      <c r="V201" s="96">
        <v>1</v>
      </c>
      <c r="W201" s="68" t="s">
        <v>156</v>
      </c>
      <c r="X201" s="68"/>
      <c r="Y201" s="89">
        <v>1</v>
      </c>
      <c r="Z201" s="90">
        <v>1</v>
      </c>
      <c r="AA201" s="232"/>
      <c r="AH201" s="153"/>
      <c r="AI201" s="1"/>
      <c r="AN201" s="589"/>
      <c r="AS201"/>
      <c r="AT201" s="1"/>
      <c r="AU201"/>
    </row>
    <row r="202" spans="2:47" s="26" customFormat="1" ht="15">
      <c r="B202" s="372"/>
      <c r="C202" s="86"/>
      <c r="D202" s="86"/>
      <c r="E202" s="132"/>
      <c r="F202" s="132"/>
      <c r="G202" s="335"/>
      <c r="H202" s="185"/>
      <c r="I202" s="187"/>
      <c r="J202" s="249"/>
      <c r="K202" s="373"/>
      <c r="L202" s="271"/>
      <c r="M202" s="389"/>
      <c r="N202" s="389"/>
      <c r="O202" s="389"/>
      <c r="P202" s="335"/>
      <c r="Q202" s="335"/>
      <c r="R202" s="344"/>
      <c r="S202" s="344"/>
      <c r="T202" s="389"/>
      <c r="U202" s="344"/>
      <c r="V202" s="344"/>
      <c r="W202" s="185"/>
      <c r="X202" s="185"/>
      <c r="Y202" s="186"/>
      <c r="Z202" s="186"/>
      <c r="AA202" s="374"/>
      <c r="AB202" s="5"/>
      <c r="AC202" s="5"/>
      <c r="AD202" s="5"/>
      <c r="AE202" s="5"/>
      <c r="AF202" s="5"/>
      <c r="AG202" s="5"/>
      <c r="AH202" s="375"/>
      <c r="AI202" s="5"/>
      <c r="AJ202" s="5"/>
      <c r="AK202" s="5"/>
      <c r="AL202" s="5"/>
      <c r="AM202" s="5"/>
      <c r="AN202" s="589"/>
      <c r="AO202" s="5"/>
      <c r="AP202" s="5"/>
      <c r="AQ202" s="5"/>
      <c r="AR202" s="5"/>
      <c r="AT202" s="5"/>
    </row>
    <row r="203" spans="2:47" ht="15">
      <c r="B203" s="291">
        <v>7</v>
      </c>
      <c r="C203" s="56">
        <v>2</v>
      </c>
      <c r="D203" s="56" t="s">
        <v>213</v>
      </c>
      <c r="E203" s="76">
        <v>2</v>
      </c>
      <c r="F203" s="76">
        <v>2</v>
      </c>
      <c r="G203" s="479">
        <v>20</v>
      </c>
      <c r="H203" s="95">
        <v>20</v>
      </c>
      <c r="I203" s="412">
        <v>7</v>
      </c>
      <c r="J203" s="244">
        <v>0</v>
      </c>
      <c r="K203" s="277">
        <v>1</v>
      </c>
      <c r="L203" s="266">
        <v>1</v>
      </c>
      <c r="M203" s="386">
        <v>20</v>
      </c>
      <c r="N203" s="386">
        <v>1</v>
      </c>
      <c r="O203" s="386">
        <v>1</v>
      </c>
      <c r="P203" s="412">
        <v>30</v>
      </c>
      <c r="Q203" s="412">
        <v>0</v>
      </c>
      <c r="R203" s="96">
        <v>1</v>
      </c>
      <c r="S203" s="525">
        <v>1</v>
      </c>
      <c r="T203" s="143"/>
      <c r="U203" s="143"/>
      <c r="V203" s="143"/>
      <c r="AA203" s="232"/>
      <c r="AH203" s="153"/>
      <c r="AI203" s="1"/>
      <c r="AN203" s="589"/>
      <c r="AS203"/>
      <c r="AT203" s="1"/>
      <c r="AU203"/>
    </row>
    <row r="204" spans="2:47" ht="15">
      <c r="B204" s="291"/>
      <c r="C204" s="56"/>
      <c r="D204" s="56" t="s">
        <v>216</v>
      </c>
      <c r="E204" s="76">
        <v>2</v>
      </c>
      <c r="F204" s="76">
        <v>2</v>
      </c>
      <c r="G204" s="479">
        <v>20</v>
      </c>
      <c r="H204" s="95">
        <v>20</v>
      </c>
      <c r="I204" s="412">
        <v>9</v>
      </c>
      <c r="J204" s="244">
        <v>0</v>
      </c>
      <c r="K204" s="266">
        <v>1</v>
      </c>
      <c r="L204" s="266">
        <v>1</v>
      </c>
      <c r="M204" s="386">
        <v>20</v>
      </c>
      <c r="N204" s="386">
        <v>1</v>
      </c>
      <c r="O204" s="386">
        <v>1</v>
      </c>
      <c r="P204" s="412">
        <v>12</v>
      </c>
      <c r="Q204" s="412">
        <v>1</v>
      </c>
      <c r="R204" s="96">
        <v>1</v>
      </c>
      <c r="S204" s="341">
        <v>1</v>
      </c>
      <c r="T204" s="143"/>
      <c r="U204" s="143"/>
      <c r="V204" s="143"/>
      <c r="AA204" s="232"/>
      <c r="AH204" s="153"/>
      <c r="AI204" s="1"/>
      <c r="AN204" s="589"/>
      <c r="AS204"/>
      <c r="AT204" s="1"/>
      <c r="AU204"/>
    </row>
    <row r="205" spans="2:47" ht="15">
      <c r="B205" s="291"/>
      <c r="C205" s="56"/>
      <c r="D205" s="56" t="s">
        <v>210</v>
      </c>
      <c r="E205" s="76">
        <v>3</v>
      </c>
      <c r="F205" s="102">
        <v>1</v>
      </c>
      <c r="G205" s="479">
        <v>20</v>
      </c>
      <c r="H205" s="436"/>
      <c r="I205" s="284"/>
      <c r="J205" s="248"/>
      <c r="K205" s="270"/>
      <c r="L205" s="270"/>
      <c r="M205" s="474"/>
      <c r="N205" s="474"/>
      <c r="O205" s="474"/>
      <c r="P205" s="436"/>
      <c r="Q205" s="436"/>
      <c r="R205" s="451"/>
      <c r="S205" s="451"/>
      <c r="T205" s="80">
        <v>20</v>
      </c>
      <c r="U205" s="80">
        <v>1</v>
      </c>
      <c r="V205" s="95">
        <v>1</v>
      </c>
      <c r="W205" s="80" t="s">
        <v>156</v>
      </c>
      <c r="X205" s="68"/>
      <c r="Y205" s="96">
        <v>1</v>
      </c>
      <c r="Z205" s="97">
        <v>1</v>
      </c>
      <c r="AA205" s="232"/>
      <c r="AH205" s="153"/>
      <c r="AI205" s="1"/>
      <c r="AN205" s="589"/>
      <c r="AS205"/>
      <c r="AT205" s="1"/>
      <c r="AU205"/>
    </row>
    <row r="206" spans="2:47" ht="16.5">
      <c r="B206" s="291"/>
      <c r="C206" s="56"/>
      <c r="D206" s="483" t="s">
        <v>379</v>
      </c>
      <c r="E206" s="76">
        <v>2</v>
      </c>
      <c r="F206" s="102">
        <v>2</v>
      </c>
      <c r="G206" s="479">
        <v>20</v>
      </c>
      <c r="H206" s="436"/>
      <c r="I206" s="284"/>
      <c r="J206" s="248"/>
      <c r="K206" s="270"/>
      <c r="L206" s="270"/>
      <c r="M206" s="474"/>
      <c r="N206" s="474"/>
      <c r="O206" s="474"/>
      <c r="P206" s="436"/>
      <c r="Q206" s="436"/>
      <c r="R206" s="451"/>
      <c r="S206" s="451"/>
      <c r="T206" s="80">
        <v>20</v>
      </c>
      <c r="U206" s="80">
        <v>1</v>
      </c>
      <c r="V206" s="95">
        <v>1</v>
      </c>
      <c r="W206" s="80" t="s">
        <v>156</v>
      </c>
      <c r="X206" s="68"/>
      <c r="Y206" s="96">
        <v>1</v>
      </c>
      <c r="Z206" s="97">
        <v>1</v>
      </c>
      <c r="AA206" s="232"/>
      <c r="AH206" s="153"/>
      <c r="AI206" s="1"/>
      <c r="AN206" s="589"/>
      <c r="AS206"/>
      <c r="AT206" s="1"/>
      <c r="AU206"/>
    </row>
    <row r="207" spans="2:47" ht="16.5">
      <c r="B207" s="291"/>
      <c r="C207" s="56"/>
      <c r="D207" s="483" t="s">
        <v>380</v>
      </c>
      <c r="E207" s="76">
        <v>2</v>
      </c>
      <c r="F207" s="102">
        <v>2</v>
      </c>
      <c r="G207" s="479">
        <v>20</v>
      </c>
      <c r="M207" s="395"/>
      <c r="N207" s="395"/>
      <c r="O207" s="395"/>
      <c r="T207" s="80">
        <v>20</v>
      </c>
      <c r="U207" s="80">
        <v>1</v>
      </c>
      <c r="V207" s="95">
        <v>1</v>
      </c>
      <c r="W207" s="80" t="s">
        <v>156</v>
      </c>
      <c r="X207" s="68"/>
      <c r="Y207" s="96">
        <v>1</v>
      </c>
      <c r="Z207" s="97">
        <v>1</v>
      </c>
    </row>
    <row r="208" spans="2:47">
      <c r="M208" s="395"/>
      <c r="N208" s="395"/>
      <c r="O208" s="395"/>
      <c r="T208" s="395"/>
      <c r="U208" s="455"/>
      <c r="V208" s="455"/>
      <c r="AH208" s="153"/>
      <c r="AI208" s="1"/>
      <c r="AN208" s="589"/>
      <c r="AS208"/>
      <c r="AT208" s="1"/>
      <c r="AU208"/>
    </row>
    <row r="209" spans="2:47" ht="24" customHeight="1">
      <c r="B209" s="136" t="s">
        <v>97</v>
      </c>
      <c r="M209" s="395"/>
      <c r="N209" s="395"/>
      <c r="O209" s="395"/>
      <c r="T209" s="395"/>
      <c r="U209" s="455"/>
      <c r="V209" s="455"/>
      <c r="AH209" s="153"/>
      <c r="AI209" s="1"/>
      <c r="AN209" s="589"/>
      <c r="AS209"/>
      <c r="AT209" s="1"/>
      <c r="AU209"/>
    </row>
    <row r="210" spans="2:47" ht="1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605"/>
      <c r="I210" s="414"/>
      <c r="J210" s="236"/>
      <c r="K210" s="259" t="s">
        <v>400</v>
      </c>
      <c r="L210" s="280"/>
      <c r="M210" s="378"/>
      <c r="N210" s="378" t="s">
        <v>248</v>
      </c>
      <c r="O210" s="378"/>
      <c r="P210" s="460"/>
      <c r="Q210" s="461"/>
      <c r="R210" s="482" t="s">
        <v>276</v>
      </c>
      <c r="S210" s="463"/>
      <c r="T210" s="476"/>
      <c r="U210" s="476" t="s">
        <v>278</v>
      </c>
      <c r="V210" s="476"/>
      <c r="W210" s="147" t="s">
        <v>243</v>
      </c>
      <c r="X210" s="148" t="s">
        <v>243</v>
      </c>
      <c r="Y210" s="7" t="s">
        <v>90</v>
      </c>
      <c r="Z210" s="8"/>
      <c r="AA210" s="136"/>
      <c r="AH210" s="153"/>
      <c r="AI210" s="1"/>
      <c r="AN210" s="589"/>
      <c r="AS210"/>
      <c r="AT210" s="1"/>
      <c r="AU210"/>
    </row>
    <row r="211" spans="2:47" ht="15.95" customHeight="1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606" t="s">
        <v>249</v>
      </c>
      <c r="I211" s="607" t="s">
        <v>250</v>
      </c>
      <c r="J211" s="237" t="s">
        <v>245</v>
      </c>
      <c r="K211" s="260" t="s">
        <v>243</v>
      </c>
      <c r="L211" s="281" t="s">
        <v>244</v>
      </c>
      <c r="M211" s="379" t="s">
        <v>242</v>
      </c>
      <c r="N211" s="379" t="s">
        <v>243</v>
      </c>
      <c r="O211" s="379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477" t="s">
        <v>249</v>
      </c>
      <c r="U211" s="477" t="s">
        <v>243</v>
      </c>
      <c r="V211" s="477" t="s">
        <v>244</v>
      </c>
      <c r="W211" s="194" t="s">
        <v>101</v>
      </c>
      <c r="X211" s="194" t="s">
        <v>102</v>
      </c>
      <c r="Y211" s="10" t="s">
        <v>9</v>
      </c>
      <c r="Z211" s="11" t="s">
        <v>10</v>
      </c>
      <c r="AH211" s="153"/>
      <c r="AI211" s="1"/>
      <c r="AN211" s="589"/>
      <c r="AS211"/>
      <c r="AT211" s="1"/>
      <c r="AU211"/>
    </row>
    <row r="212" spans="2:47" ht="1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478">
        <v>20</v>
      </c>
      <c r="H212" s="121">
        <v>25</v>
      </c>
      <c r="I212" s="426">
        <v>13</v>
      </c>
      <c r="J212" s="253">
        <v>1</v>
      </c>
      <c r="K212" s="276">
        <v>1</v>
      </c>
      <c r="L212" s="276">
        <v>1</v>
      </c>
      <c r="M212" s="396">
        <v>20</v>
      </c>
      <c r="N212" s="396">
        <v>1</v>
      </c>
      <c r="O212" s="396">
        <v>1</v>
      </c>
      <c r="P212" s="442">
        <v>19</v>
      </c>
      <c r="Q212" s="442">
        <v>3</v>
      </c>
      <c r="R212" s="456">
        <v>1</v>
      </c>
      <c r="S212" s="456">
        <v>1</v>
      </c>
      <c r="T212" s="442">
        <v>20</v>
      </c>
      <c r="U212" s="456">
        <v>1</v>
      </c>
      <c r="V212" s="456">
        <v>1</v>
      </c>
      <c r="W212" s="145"/>
      <c r="X212" s="145" t="s">
        <v>158</v>
      </c>
      <c r="Y212" s="122">
        <v>1</v>
      </c>
      <c r="Z212" s="123">
        <v>2</v>
      </c>
      <c r="AH212" s="153"/>
      <c r="AI212" s="1"/>
      <c r="AN212" s="589"/>
      <c r="AS212"/>
      <c r="AT212" s="1"/>
      <c r="AU212"/>
    </row>
    <row r="213" spans="2:47" ht="1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427">
        <v>10</v>
      </c>
      <c r="J213" s="254">
        <v>0</v>
      </c>
      <c r="K213" s="277">
        <v>1</v>
      </c>
      <c r="L213" s="277">
        <v>1</v>
      </c>
      <c r="M213" s="397">
        <v>20</v>
      </c>
      <c r="N213" s="397">
        <v>1</v>
      </c>
      <c r="O213" s="397">
        <v>3</v>
      </c>
      <c r="P213" s="190">
        <v>21</v>
      </c>
      <c r="Q213" s="190">
        <v>1</v>
      </c>
      <c r="R213" s="457">
        <v>1</v>
      </c>
      <c r="S213" s="468">
        <v>2</v>
      </c>
      <c r="T213" s="190">
        <v>20</v>
      </c>
      <c r="U213" s="457">
        <v>1</v>
      </c>
      <c r="V213" s="468">
        <v>2</v>
      </c>
      <c r="W213" s="146"/>
      <c r="X213" s="146" t="s">
        <v>158</v>
      </c>
      <c r="Y213" s="130">
        <v>1</v>
      </c>
      <c r="Z213" s="470">
        <v>2</v>
      </c>
      <c r="AH213" s="153"/>
      <c r="AI213" s="1"/>
      <c r="AN213" s="589"/>
      <c r="AS213"/>
      <c r="AT213" s="1"/>
      <c r="AU213"/>
    </row>
    <row r="214" spans="2:47" ht="1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427">
        <v>8</v>
      </c>
      <c r="J214" s="254">
        <v>0</v>
      </c>
      <c r="K214" s="277">
        <v>1</v>
      </c>
      <c r="L214" s="277">
        <v>1</v>
      </c>
      <c r="M214" s="397">
        <v>20</v>
      </c>
      <c r="N214" s="397">
        <v>1</v>
      </c>
      <c r="O214" s="397">
        <v>2</v>
      </c>
      <c r="P214" s="190">
        <v>20</v>
      </c>
      <c r="Q214" s="190">
        <v>1</v>
      </c>
      <c r="R214" s="457">
        <v>1</v>
      </c>
      <c r="S214" s="457">
        <v>2</v>
      </c>
      <c r="T214" s="190">
        <v>20</v>
      </c>
      <c r="U214" s="457">
        <v>1</v>
      </c>
      <c r="V214" s="457">
        <v>2</v>
      </c>
      <c r="W214" s="146"/>
      <c r="X214" s="146" t="s">
        <v>158</v>
      </c>
      <c r="Y214" s="130">
        <v>1</v>
      </c>
      <c r="Z214" s="131">
        <v>2</v>
      </c>
      <c r="AH214" s="153"/>
      <c r="AI214" s="1"/>
      <c r="AN214" s="589"/>
      <c r="AS214"/>
      <c r="AT214" s="1"/>
      <c r="AU214"/>
    </row>
    <row r="215" spans="2:47" ht="1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427">
        <v>11</v>
      </c>
      <c r="J215" s="254">
        <v>2</v>
      </c>
      <c r="K215" s="277">
        <v>1</v>
      </c>
      <c r="L215" s="277">
        <v>1</v>
      </c>
      <c r="M215" s="397">
        <v>20</v>
      </c>
      <c r="N215" s="397">
        <v>1</v>
      </c>
      <c r="O215" s="397">
        <v>2</v>
      </c>
      <c r="P215" s="190">
        <v>19</v>
      </c>
      <c r="Q215" s="190">
        <v>2</v>
      </c>
      <c r="R215" s="457">
        <v>1</v>
      </c>
      <c r="S215" s="457">
        <v>2</v>
      </c>
      <c r="T215" s="190">
        <v>20</v>
      </c>
      <c r="U215" s="457">
        <v>1</v>
      </c>
      <c r="V215" s="457">
        <v>2</v>
      </c>
      <c r="W215" s="146"/>
      <c r="X215" s="146" t="s">
        <v>158</v>
      </c>
      <c r="Y215" s="130">
        <v>1</v>
      </c>
      <c r="Z215" s="131">
        <v>2</v>
      </c>
      <c r="AH215" s="153"/>
      <c r="AI215" s="1"/>
      <c r="AN215" s="589"/>
      <c r="AS215"/>
      <c r="AT215" s="1"/>
      <c r="AU215"/>
    </row>
    <row r="216" spans="2:47" ht="1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427">
        <v>6</v>
      </c>
      <c r="J216" s="254">
        <v>0</v>
      </c>
      <c r="K216" s="277">
        <v>1</v>
      </c>
      <c r="L216" s="277">
        <v>1</v>
      </c>
      <c r="M216" s="397">
        <v>20</v>
      </c>
      <c r="N216" s="397">
        <v>1</v>
      </c>
      <c r="O216" s="397">
        <v>2</v>
      </c>
      <c r="P216" s="190">
        <v>22</v>
      </c>
      <c r="Q216" s="190">
        <v>0</v>
      </c>
      <c r="R216" s="457">
        <v>1</v>
      </c>
      <c r="S216" s="457">
        <v>2</v>
      </c>
      <c r="T216" s="190">
        <v>20</v>
      </c>
      <c r="U216" s="457">
        <v>1</v>
      </c>
      <c r="V216" s="457">
        <v>2</v>
      </c>
      <c r="W216" s="146"/>
      <c r="X216" s="146" t="s">
        <v>158</v>
      </c>
      <c r="Y216" s="130">
        <v>1</v>
      </c>
      <c r="Z216" s="131">
        <v>2</v>
      </c>
      <c r="AH216" s="153"/>
      <c r="AI216" s="1"/>
      <c r="AN216" s="589"/>
      <c r="AS216"/>
      <c r="AT216" s="1"/>
      <c r="AU216"/>
    </row>
    <row r="217" spans="2:47" ht="15">
      <c r="B217" s="301"/>
      <c r="C217" s="128"/>
      <c r="D217" s="128" t="s">
        <v>221</v>
      </c>
      <c r="E217" s="202">
        <v>2</v>
      </c>
      <c r="F217" s="202">
        <v>1</v>
      </c>
      <c r="G217" s="479">
        <v>20</v>
      </c>
      <c r="H217" s="129">
        <v>12</v>
      </c>
      <c r="I217" s="427">
        <v>10</v>
      </c>
      <c r="J217" s="254">
        <v>3</v>
      </c>
      <c r="K217" s="277">
        <v>1</v>
      </c>
      <c r="L217" s="277">
        <v>1</v>
      </c>
      <c r="M217" s="397">
        <v>20</v>
      </c>
      <c r="N217" s="397">
        <v>1</v>
      </c>
      <c r="O217" s="397">
        <v>1</v>
      </c>
      <c r="P217" s="190">
        <v>11</v>
      </c>
      <c r="Q217" s="190">
        <v>2</v>
      </c>
      <c r="R217" s="457">
        <v>1</v>
      </c>
      <c r="S217" s="457">
        <v>1</v>
      </c>
      <c r="T217" s="190">
        <v>20</v>
      </c>
      <c r="U217" s="457">
        <v>1</v>
      </c>
      <c r="V217" s="457">
        <v>1</v>
      </c>
      <c r="W217" s="146"/>
      <c r="X217" s="146" t="s">
        <v>158</v>
      </c>
      <c r="Y217" s="130">
        <v>1</v>
      </c>
      <c r="Z217" s="131">
        <v>1</v>
      </c>
      <c r="AH217" s="153"/>
      <c r="AI217" s="1"/>
      <c r="AN217" s="589"/>
      <c r="AS217"/>
      <c r="AT217" s="1"/>
      <c r="AU217"/>
    </row>
    <row r="218" spans="2:47" ht="15">
      <c r="B218" s="301"/>
      <c r="C218" s="128"/>
      <c r="D218" s="128" t="s">
        <v>222</v>
      </c>
      <c r="E218" s="202">
        <v>2</v>
      </c>
      <c r="F218" s="202">
        <v>1</v>
      </c>
      <c r="G218" s="479">
        <v>20</v>
      </c>
      <c r="H218" s="129">
        <v>12</v>
      </c>
      <c r="I218" s="427">
        <v>6</v>
      </c>
      <c r="J218" s="254">
        <v>0</v>
      </c>
      <c r="K218" s="277">
        <v>1</v>
      </c>
      <c r="L218" s="277">
        <v>1</v>
      </c>
      <c r="M218" s="397">
        <v>20</v>
      </c>
      <c r="N218" s="397">
        <v>1</v>
      </c>
      <c r="O218" s="397">
        <v>1</v>
      </c>
      <c r="P218" s="190">
        <v>7</v>
      </c>
      <c r="Q218" s="190">
        <v>0</v>
      </c>
      <c r="R218" s="457">
        <v>1</v>
      </c>
      <c r="S218" s="457">
        <v>1</v>
      </c>
      <c r="T218" s="190">
        <v>20</v>
      </c>
      <c r="U218" s="457">
        <v>1</v>
      </c>
      <c r="V218" s="457">
        <v>1</v>
      </c>
      <c r="W218" s="146"/>
      <c r="X218" s="146" t="s">
        <v>158</v>
      </c>
      <c r="Y218" s="130">
        <v>1</v>
      </c>
      <c r="Z218" s="131">
        <v>1</v>
      </c>
      <c r="AH218" s="153"/>
      <c r="AI218" s="1"/>
      <c r="AN218" s="589"/>
      <c r="AS218"/>
      <c r="AT218" s="1"/>
      <c r="AU218"/>
    </row>
    <row r="219" spans="2:47">
      <c r="B219" s="290"/>
      <c r="C219" s="52"/>
      <c r="D219" s="53"/>
      <c r="E219" s="196"/>
      <c r="F219" s="196"/>
      <c r="G219" s="87"/>
      <c r="H219" s="124"/>
      <c r="I219" s="428"/>
      <c r="J219" s="255"/>
      <c r="K219" s="278"/>
      <c r="L219" s="278"/>
      <c r="M219" s="398"/>
      <c r="N219" s="398"/>
      <c r="O219" s="398"/>
      <c r="P219" s="443"/>
      <c r="Q219" s="443"/>
      <c r="R219" s="458"/>
      <c r="S219" s="458"/>
      <c r="T219" s="443"/>
      <c r="U219" s="458"/>
      <c r="V219" s="458"/>
      <c r="W219" s="306"/>
      <c r="X219" s="306"/>
      <c r="Y219" s="125"/>
      <c r="Z219" s="125"/>
      <c r="AH219" s="153"/>
      <c r="AI219" s="1"/>
      <c r="AN219" s="589"/>
      <c r="AS219"/>
      <c r="AT219" s="1"/>
      <c r="AU219"/>
    </row>
    <row r="220" spans="2:47" ht="1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95">
        <v>24</v>
      </c>
      <c r="I220" s="412">
        <v>9</v>
      </c>
      <c r="J220" s="244">
        <v>0</v>
      </c>
      <c r="K220" s="266">
        <v>1</v>
      </c>
      <c r="L220" s="266">
        <v>2</v>
      </c>
      <c r="M220" s="386">
        <v>20</v>
      </c>
      <c r="N220" s="386">
        <v>1</v>
      </c>
      <c r="O220" s="386">
        <v>2</v>
      </c>
      <c r="P220" s="412">
        <v>19</v>
      </c>
      <c r="Q220" s="412">
        <v>0</v>
      </c>
      <c r="R220" s="96">
        <v>1</v>
      </c>
      <c r="S220" s="96">
        <v>2</v>
      </c>
      <c r="T220" s="80">
        <v>20</v>
      </c>
      <c r="U220" s="80">
        <v>1</v>
      </c>
      <c r="V220" s="80">
        <v>2</v>
      </c>
      <c r="W220" s="80"/>
      <c r="X220" s="80" t="s">
        <v>159</v>
      </c>
      <c r="Y220" s="96">
        <v>1</v>
      </c>
      <c r="Z220" s="97">
        <v>2</v>
      </c>
      <c r="AH220" s="153"/>
      <c r="AI220" s="1"/>
      <c r="AN220" s="589"/>
      <c r="AS220"/>
      <c r="AT220" s="1"/>
      <c r="AU220"/>
    </row>
    <row r="221" spans="2:47" ht="1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95">
        <v>24</v>
      </c>
      <c r="I221" s="412">
        <v>8</v>
      </c>
      <c r="J221" s="244">
        <v>0</v>
      </c>
      <c r="K221" s="266">
        <v>1</v>
      </c>
      <c r="L221" s="266">
        <v>2</v>
      </c>
      <c r="M221" s="386">
        <v>20</v>
      </c>
      <c r="N221" s="386">
        <v>1</v>
      </c>
      <c r="O221" s="386">
        <v>2</v>
      </c>
      <c r="P221" s="412">
        <v>19</v>
      </c>
      <c r="Q221" s="412">
        <v>0</v>
      </c>
      <c r="R221" s="96">
        <v>1</v>
      </c>
      <c r="S221" s="96">
        <v>2</v>
      </c>
      <c r="T221" s="80">
        <v>20</v>
      </c>
      <c r="U221" s="80">
        <v>1</v>
      </c>
      <c r="V221" s="80">
        <v>2</v>
      </c>
      <c r="W221" s="80"/>
      <c r="X221" s="80" t="s">
        <v>159</v>
      </c>
      <c r="Y221" s="96">
        <v>1</v>
      </c>
      <c r="Z221" s="97">
        <v>2</v>
      </c>
      <c r="AH221" s="153"/>
      <c r="AI221" s="1"/>
      <c r="AN221" s="589"/>
      <c r="AS221"/>
      <c r="AT221" s="1"/>
      <c r="AU221"/>
    </row>
    <row r="222" spans="2:47" ht="1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95">
        <v>24</v>
      </c>
      <c r="I222" s="412">
        <v>10</v>
      </c>
      <c r="J222" s="244">
        <v>0</v>
      </c>
      <c r="K222" s="266">
        <v>1</v>
      </c>
      <c r="L222" s="266">
        <v>2</v>
      </c>
      <c r="M222" s="386">
        <v>20</v>
      </c>
      <c r="N222" s="386">
        <v>1</v>
      </c>
      <c r="O222" s="386">
        <v>2</v>
      </c>
      <c r="P222" s="412">
        <v>19</v>
      </c>
      <c r="Q222" s="412">
        <v>0</v>
      </c>
      <c r="R222" s="96">
        <v>1</v>
      </c>
      <c r="S222" s="96">
        <v>2</v>
      </c>
      <c r="T222" s="80">
        <v>20</v>
      </c>
      <c r="U222" s="80">
        <v>1</v>
      </c>
      <c r="V222" s="80">
        <v>2</v>
      </c>
      <c r="W222" s="80"/>
      <c r="X222" s="80" t="s">
        <v>159</v>
      </c>
      <c r="Y222" s="96">
        <v>1</v>
      </c>
      <c r="Z222" s="97">
        <v>2</v>
      </c>
      <c r="AH222" s="153"/>
      <c r="AI222" s="1"/>
      <c r="AN222" s="589"/>
      <c r="AS222"/>
      <c r="AT222" s="1"/>
      <c r="AU222"/>
    </row>
    <row r="223" spans="2:47" ht="1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95">
        <v>24</v>
      </c>
      <c r="I223" s="412">
        <v>10</v>
      </c>
      <c r="J223" s="244">
        <v>1</v>
      </c>
      <c r="K223" s="266">
        <v>1</v>
      </c>
      <c r="L223" s="266">
        <v>2</v>
      </c>
      <c r="M223" s="386">
        <v>20</v>
      </c>
      <c r="N223" s="386">
        <v>1</v>
      </c>
      <c r="O223" s="386">
        <v>2</v>
      </c>
      <c r="P223" s="412">
        <v>17</v>
      </c>
      <c r="Q223" s="412">
        <v>0</v>
      </c>
      <c r="R223" s="96">
        <v>1</v>
      </c>
      <c r="S223" s="96">
        <v>2</v>
      </c>
      <c r="T223" s="80">
        <v>20</v>
      </c>
      <c r="U223" s="80">
        <v>1</v>
      </c>
      <c r="V223" s="80">
        <v>2</v>
      </c>
      <c r="W223" s="80"/>
      <c r="X223" s="80" t="s">
        <v>159</v>
      </c>
      <c r="Y223" s="96">
        <v>1</v>
      </c>
      <c r="Z223" s="97">
        <v>2</v>
      </c>
      <c r="AH223" s="153"/>
      <c r="AI223" s="1"/>
      <c r="AN223" s="589"/>
      <c r="AS223"/>
      <c r="AT223" s="1"/>
      <c r="AU223"/>
    </row>
    <row r="224" spans="2:47" ht="1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95">
        <v>24</v>
      </c>
      <c r="I224" s="412">
        <v>11</v>
      </c>
      <c r="J224" s="244">
        <v>0</v>
      </c>
      <c r="K224" s="266">
        <v>1</v>
      </c>
      <c r="L224" s="266">
        <v>2</v>
      </c>
      <c r="M224" s="386">
        <v>20</v>
      </c>
      <c r="N224" s="386">
        <v>1</v>
      </c>
      <c r="O224" s="386">
        <v>2</v>
      </c>
      <c r="P224" s="412">
        <v>15</v>
      </c>
      <c r="Q224" s="412">
        <v>0</v>
      </c>
      <c r="R224" s="96">
        <v>1</v>
      </c>
      <c r="S224" s="96">
        <v>2</v>
      </c>
      <c r="T224" s="80">
        <v>20</v>
      </c>
      <c r="U224" s="80">
        <v>1</v>
      </c>
      <c r="V224" s="80">
        <v>2</v>
      </c>
      <c r="W224" s="80"/>
      <c r="X224" s="80" t="s">
        <v>159</v>
      </c>
      <c r="Y224" s="96">
        <v>1</v>
      </c>
      <c r="Z224" s="97">
        <v>2</v>
      </c>
      <c r="AH224" s="153"/>
      <c r="AI224" s="1"/>
      <c r="AN224" s="589"/>
      <c r="AS224"/>
      <c r="AT224" s="1"/>
      <c r="AU224"/>
    </row>
    <row r="225" spans="2:47" ht="1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95">
        <v>24</v>
      </c>
      <c r="I225" s="412">
        <v>9</v>
      </c>
      <c r="J225" s="244">
        <v>0</v>
      </c>
      <c r="K225" s="266">
        <v>1</v>
      </c>
      <c r="L225" s="266">
        <v>2</v>
      </c>
      <c r="M225" s="386">
        <v>20</v>
      </c>
      <c r="N225" s="386">
        <v>1</v>
      </c>
      <c r="O225" s="386">
        <v>2</v>
      </c>
      <c r="P225" s="412">
        <v>17</v>
      </c>
      <c r="Q225" s="412">
        <v>0</v>
      </c>
      <c r="R225" s="96">
        <v>1</v>
      </c>
      <c r="S225" s="96">
        <v>2</v>
      </c>
      <c r="T225" s="80">
        <v>20</v>
      </c>
      <c r="U225" s="80">
        <v>1</v>
      </c>
      <c r="V225" s="80">
        <v>2</v>
      </c>
      <c r="W225" s="80"/>
      <c r="X225" s="80" t="s">
        <v>159</v>
      </c>
      <c r="Y225" s="96">
        <v>1</v>
      </c>
      <c r="Z225" s="97">
        <v>2</v>
      </c>
      <c r="AH225" s="153"/>
      <c r="AI225" s="1"/>
      <c r="AN225" s="589"/>
      <c r="AS225"/>
      <c r="AT225" s="1"/>
      <c r="AU225"/>
    </row>
    <row r="226" spans="2:47">
      <c r="B226" s="290"/>
      <c r="C226" s="52"/>
      <c r="D226" s="53"/>
      <c r="E226" s="196"/>
      <c r="F226" s="196"/>
      <c r="G226" s="95"/>
      <c r="H226" s="124"/>
      <c r="I226" s="428"/>
      <c r="J226" s="255"/>
      <c r="K226" s="278"/>
      <c r="L226" s="278"/>
      <c r="M226" s="398"/>
      <c r="N226" s="398"/>
      <c r="O226" s="398"/>
      <c r="P226" s="443"/>
      <c r="Q226" s="443"/>
      <c r="R226" s="458"/>
      <c r="S226" s="458"/>
      <c r="T226" s="443"/>
      <c r="U226" s="458"/>
      <c r="V226" s="458"/>
      <c r="W226" s="306"/>
      <c r="X226" s="306"/>
      <c r="Y226" s="125"/>
      <c r="Z226" s="125"/>
      <c r="AH226" s="153"/>
      <c r="AI226" s="1"/>
      <c r="AN226" s="589"/>
      <c r="AS226"/>
      <c r="AT226" s="1"/>
      <c r="AU226"/>
    </row>
    <row r="227" spans="2:47" ht="1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412">
        <v>7</v>
      </c>
      <c r="J227" s="244">
        <v>0</v>
      </c>
      <c r="K227" s="266">
        <v>1</v>
      </c>
      <c r="L227" s="266">
        <v>1</v>
      </c>
      <c r="M227" s="386">
        <v>12</v>
      </c>
      <c r="N227" s="386">
        <v>1</v>
      </c>
      <c r="O227" s="386">
        <v>1</v>
      </c>
      <c r="P227" s="80">
        <v>4</v>
      </c>
      <c r="Q227" s="80">
        <v>0</v>
      </c>
      <c r="R227" s="96">
        <v>1</v>
      </c>
      <c r="S227" s="96">
        <v>1</v>
      </c>
      <c r="T227" s="80">
        <v>12</v>
      </c>
      <c r="U227" s="96">
        <v>1</v>
      </c>
      <c r="V227" s="96">
        <v>1</v>
      </c>
      <c r="W227" s="68"/>
      <c r="X227" s="68" t="s">
        <v>157</v>
      </c>
      <c r="Y227" s="89">
        <v>1</v>
      </c>
      <c r="Z227" s="90">
        <v>1</v>
      </c>
      <c r="AH227" s="153"/>
      <c r="AI227" s="1"/>
      <c r="AN227" s="589"/>
      <c r="AS227"/>
      <c r="AT227" s="1"/>
      <c r="AU227"/>
    </row>
    <row r="228" spans="2:47" ht="1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412">
        <v>9</v>
      </c>
      <c r="J228" s="244">
        <v>0</v>
      </c>
      <c r="K228" s="266">
        <v>1</v>
      </c>
      <c r="L228" s="266">
        <v>1</v>
      </c>
      <c r="M228" s="386">
        <v>12</v>
      </c>
      <c r="N228" s="386">
        <v>1</v>
      </c>
      <c r="O228" s="386">
        <v>1</v>
      </c>
      <c r="P228" s="80">
        <v>2</v>
      </c>
      <c r="Q228" s="80">
        <v>0</v>
      </c>
      <c r="R228" s="96">
        <v>1</v>
      </c>
      <c r="S228" s="96">
        <v>1</v>
      </c>
      <c r="T228" s="80">
        <v>12</v>
      </c>
      <c r="U228" s="96">
        <v>1</v>
      </c>
      <c r="V228" s="96">
        <v>1</v>
      </c>
      <c r="W228" s="68"/>
      <c r="X228" s="68" t="s">
        <v>157</v>
      </c>
      <c r="Y228" s="89">
        <v>1</v>
      </c>
      <c r="Z228" s="90">
        <v>1</v>
      </c>
      <c r="AH228" s="153"/>
      <c r="AI228" s="1"/>
      <c r="AN228" s="589"/>
      <c r="AS228"/>
      <c r="AT228" s="1"/>
      <c r="AU228"/>
    </row>
    <row r="229" spans="2:47" ht="1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412">
        <v>7</v>
      </c>
      <c r="J229" s="244">
        <v>0</v>
      </c>
      <c r="K229" s="266">
        <v>1</v>
      </c>
      <c r="L229" s="266">
        <v>1</v>
      </c>
      <c r="M229" s="386">
        <v>12</v>
      </c>
      <c r="N229" s="386">
        <v>1</v>
      </c>
      <c r="O229" s="386">
        <v>1</v>
      </c>
      <c r="P229" s="80">
        <v>1</v>
      </c>
      <c r="Q229" s="80">
        <v>0</v>
      </c>
      <c r="R229" s="96">
        <v>1</v>
      </c>
      <c r="S229" s="96">
        <v>1</v>
      </c>
      <c r="T229" s="80">
        <v>12</v>
      </c>
      <c r="U229" s="96">
        <v>1</v>
      </c>
      <c r="V229" s="96">
        <v>1</v>
      </c>
      <c r="W229" s="68"/>
      <c r="X229" s="68" t="s">
        <v>157</v>
      </c>
      <c r="Y229" s="89">
        <v>1</v>
      </c>
      <c r="Z229" s="90">
        <v>1</v>
      </c>
      <c r="AH229" s="153"/>
      <c r="AI229" s="1"/>
      <c r="AN229" s="589"/>
      <c r="AS229"/>
      <c r="AT229" s="1"/>
      <c r="AU229"/>
    </row>
    <row r="230" spans="2:47" ht="1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412">
        <v>2</v>
      </c>
      <c r="J230" s="244">
        <v>0</v>
      </c>
      <c r="K230" s="266">
        <v>1</v>
      </c>
      <c r="L230" s="266">
        <v>1</v>
      </c>
      <c r="M230" s="386">
        <v>12</v>
      </c>
      <c r="N230" s="386">
        <v>1</v>
      </c>
      <c r="O230" s="386">
        <v>1</v>
      </c>
      <c r="P230" s="80">
        <v>2</v>
      </c>
      <c r="Q230" s="80">
        <v>0</v>
      </c>
      <c r="R230" s="96">
        <v>1</v>
      </c>
      <c r="S230" s="96">
        <v>1</v>
      </c>
      <c r="T230" s="80">
        <v>12</v>
      </c>
      <c r="U230" s="96">
        <v>1</v>
      </c>
      <c r="V230" s="96">
        <v>1</v>
      </c>
      <c r="W230" s="68"/>
      <c r="X230" s="68" t="s">
        <v>157</v>
      </c>
      <c r="Y230" s="89">
        <v>1</v>
      </c>
      <c r="Z230" s="90">
        <v>1</v>
      </c>
      <c r="AH230" s="153"/>
      <c r="AI230" s="1"/>
      <c r="AN230" s="589"/>
      <c r="AS230"/>
      <c r="AT230" s="1"/>
      <c r="AU230"/>
    </row>
    <row r="231" spans="2:47" ht="1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412">
        <v>1</v>
      </c>
      <c r="J231" s="244">
        <v>0</v>
      </c>
      <c r="K231" s="266">
        <v>1</v>
      </c>
      <c r="L231" s="266">
        <v>1</v>
      </c>
      <c r="M231" s="386">
        <v>12</v>
      </c>
      <c r="N231" s="386">
        <v>1</v>
      </c>
      <c r="O231" s="386">
        <v>1</v>
      </c>
      <c r="P231" s="80">
        <v>0</v>
      </c>
      <c r="Q231" s="80">
        <v>0</v>
      </c>
      <c r="R231" s="469">
        <v>0</v>
      </c>
      <c r="S231" s="469">
        <v>0</v>
      </c>
      <c r="T231" s="80">
        <v>12</v>
      </c>
      <c r="U231" s="469">
        <v>0</v>
      </c>
      <c r="V231" s="469">
        <v>0</v>
      </c>
      <c r="W231" s="68"/>
      <c r="X231" s="68" t="s">
        <v>157</v>
      </c>
      <c r="Y231" s="469">
        <v>0</v>
      </c>
      <c r="Z231" s="471">
        <v>0</v>
      </c>
      <c r="AH231" s="153"/>
      <c r="AI231" s="1"/>
      <c r="AN231" s="589"/>
      <c r="AS231"/>
      <c r="AT231" s="1"/>
      <c r="AU231"/>
    </row>
    <row r="232" spans="2:47" s="376" customFormat="1" ht="15"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430" t="s">
        <v>241</v>
      </c>
      <c r="J232" s="401" t="s">
        <v>241</v>
      </c>
      <c r="K232" s="401" t="s">
        <v>241</v>
      </c>
      <c r="L232" s="401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96">
        <v>1</v>
      </c>
      <c r="S232" s="96">
        <v>1</v>
      </c>
      <c r="T232" s="80">
        <v>12</v>
      </c>
      <c r="U232" s="96">
        <v>1</v>
      </c>
      <c r="V232" s="96">
        <v>1</v>
      </c>
      <c r="W232" s="68"/>
      <c r="X232" s="68" t="s">
        <v>157</v>
      </c>
      <c r="Y232" s="89">
        <v>1</v>
      </c>
      <c r="Z232" s="90">
        <v>1</v>
      </c>
      <c r="AA232" s="232"/>
      <c r="AB232" s="232"/>
      <c r="AC232" s="232"/>
      <c r="AD232" s="232"/>
      <c r="AE232" s="232"/>
      <c r="AF232" s="232"/>
      <c r="AG232" s="232"/>
      <c r="AH232" s="377"/>
      <c r="AI232" s="232"/>
      <c r="AJ232" s="232"/>
      <c r="AK232" s="232"/>
      <c r="AL232" s="232"/>
      <c r="AM232" s="232"/>
      <c r="AN232" s="214"/>
      <c r="AO232" s="232"/>
      <c r="AP232" s="232"/>
      <c r="AQ232" s="232"/>
      <c r="AR232" s="232"/>
      <c r="AT232" s="232"/>
    </row>
    <row r="233" spans="2:47" ht="15">
      <c r="B233" s="289"/>
      <c r="C233" s="46"/>
      <c r="D233" s="46"/>
      <c r="E233" s="98"/>
      <c r="F233" s="98"/>
      <c r="G233" s="87"/>
      <c r="H233" s="87"/>
      <c r="I233" s="412"/>
      <c r="J233" s="244"/>
      <c r="K233" s="266"/>
      <c r="L233" s="266"/>
      <c r="M233" s="386"/>
      <c r="N233" s="386"/>
      <c r="O233" s="400"/>
      <c r="P233" s="96"/>
      <c r="Q233" s="96"/>
      <c r="R233" s="96"/>
      <c r="S233" s="96"/>
      <c r="T233" s="80"/>
      <c r="U233" s="96"/>
      <c r="V233" s="96"/>
      <c r="W233" s="68"/>
      <c r="X233" s="68"/>
      <c r="Y233" s="89"/>
      <c r="Z233" s="90"/>
      <c r="AH233" s="153"/>
      <c r="AI233" s="1"/>
      <c r="AN233" s="589"/>
      <c r="AS233"/>
      <c r="AT233" s="1"/>
      <c r="AU233"/>
    </row>
    <row r="234" spans="2:47" ht="1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412">
        <v>12</v>
      </c>
      <c r="J234" s="244">
        <v>1</v>
      </c>
      <c r="K234" s="266">
        <v>1</v>
      </c>
      <c r="L234" s="266"/>
      <c r="M234" s="386">
        <v>10</v>
      </c>
      <c r="N234" s="386"/>
      <c r="O234" s="386"/>
      <c r="P234" s="412"/>
      <c r="Q234" s="412"/>
      <c r="R234" s="96"/>
      <c r="S234" s="96"/>
      <c r="T234" s="80">
        <v>15</v>
      </c>
      <c r="U234" s="96"/>
      <c r="V234" s="96"/>
      <c r="W234" s="68"/>
      <c r="X234" s="68" t="s">
        <v>253</v>
      </c>
      <c r="Y234" s="89">
        <v>15</v>
      </c>
      <c r="Z234" s="90"/>
      <c r="AH234" s="153"/>
      <c r="AI234" s="1"/>
      <c r="AN234" s="589"/>
      <c r="AS234"/>
      <c r="AT234" s="1"/>
      <c r="AU234"/>
    </row>
    <row r="235" spans="2:47" ht="1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412">
        <v>1</v>
      </c>
      <c r="J235" s="244">
        <v>1</v>
      </c>
      <c r="K235" s="266">
        <v>1</v>
      </c>
      <c r="L235" s="266"/>
      <c r="M235" s="386">
        <v>0</v>
      </c>
      <c r="N235" s="386"/>
      <c r="O235" s="386"/>
      <c r="P235" s="412"/>
      <c r="Q235" s="412"/>
      <c r="R235" s="96"/>
      <c r="S235" s="96"/>
      <c r="T235" s="80">
        <v>5</v>
      </c>
      <c r="U235" s="96"/>
      <c r="V235" s="96"/>
      <c r="W235" s="68"/>
      <c r="X235" s="68" t="s">
        <v>252</v>
      </c>
      <c r="Y235" s="89">
        <v>5</v>
      </c>
      <c r="Z235" s="90"/>
      <c r="AH235" s="153"/>
      <c r="AI235" s="1"/>
      <c r="AS235"/>
      <c r="AT235" s="1"/>
      <c r="AU235"/>
    </row>
    <row r="237" spans="2:47">
      <c r="B237" s="136" t="s">
        <v>386</v>
      </c>
    </row>
    <row r="238" spans="2:47" ht="1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605"/>
      <c r="I238" s="414"/>
      <c r="J238" s="236"/>
      <c r="K238" s="259" t="s">
        <v>400</v>
      </c>
      <c r="L238" s="280"/>
      <c r="M238" s="378"/>
      <c r="N238" s="378" t="s">
        <v>248</v>
      </c>
      <c r="O238" s="378"/>
      <c r="P238" s="460"/>
      <c r="Q238" s="461"/>
      <c r="R238" s="482" t="s">
        <v>276</v>
      </c>
      <c r="S238" s="463"/>
      <c r="T238" s="476"/>
      <c r="U238" s="476" t="s">
        <v>278</v>
      </c>
      <c r="V238" s="476"/>
      <c r="W238" s="147" t="s">
        <v>243</v>
      </c>
      <c r="X238" s="148" t="s">
        <v>243</v>
      </c>
      <c r="Y238" s="7" t="s">
        <v>389</v>
      </c>
      <c r="Z238" s="8"/>
    </row>
    <row r="239" spans="2:47" ht="26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606" t="s">
        <v>249</v>
      </c>
      <c r="I239" s="607" t="s">
        <v>250</v>
      </c>
      <c r="J239" s="237" t="s">
        <v>245</v>
      </c>
      <c r="K239" s="260" t="s">
        <v>243</v>
      </c>
      <c r="L239" s="281" t="s">
        <v>244</v>
      </c>
      <c r="M239" s="379" t="s">
        <v>242</v>
      </c>
      <c r="N239" s="379" t="s">
        <v>243</v>
      </c>
      <c r="O239" s="379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477" t="s">
        <v>249</v>
      </c>
      <c r="U239" s="477" t="s">
        <v>243</v>
      </c>
      <c r="V239" s="477" t="s">
        <v>244</v>
      </c>
      <c r="W239" s="194" t="s">
        <v>101</v>
      </c>
      <c r="X239" s="194" t="s">
        <v>102</v>
      </c>
      <c r="Y239" s="10" t="s">
        <v>9</v>
      </c>
      <c r="Z239" s="11" t="s">
        <v>10</v>
      </c>
    </row>
    <row r="240" spans="2:47" ht="15">
      <c r="B240" s="288">
        <v>1</v>
      </c>
      <c r="C240" s="39">
        <v>1</v>
      </c>
      <c r="D240" s="39" t="s">
        <v>390</v>
      </c>
      <c r="E240" s="195">
        <v>3</v>
      </c>
      <c r="F240" s="195">
        <v>0</v>
      </c>
      <c r="G240" s="596" t="s">
        <v>241</v>
      </c>
      <c r="H240" s="121"/>
      <c r="I240" s="426"/>
      <c r="J240" s="253"/>
      <c r="K240" s="276"/>
      <c r="L240" s="276"/>
      <c r="M240" s="396">
        <v>18</v>
      </c>
      <c r="N240" s="396">
        <v>1</v>
      </c>
      <c r="O240" s="396">
        <v>1</v>
      </c>
      <c r="P240" s="442">
        <v>5</v>
      </c>
      <c r="Q240" s="442">
        <v>0</v>
      </c>
      <c r="R240" s="456">
        <v>1</v>
      </c>
      <c r="S240" s="456"/>
      <c r="T240" s="442">
        <v>10</v>
      </c>
      <c r="U240" s="456">
        <v>1</v>
      </c>
      <c r="V240" s="456"/>
      <c r="W240" s="145"/>
      <c r="X240" s="145" t="s">
        <v>387</v>
      </c>
      <c r="Y240" s="122">
        <v>1</v>
      </c>
      <c r="Z240" s="123">
        <v>1</v>
      </c>
    </row>
    <row r="241" spans="2:40" ht="15">
      <c r="B241" s="301"/>
      <c r="C241" s="128"/>
      <c r="D241" s="128" t="s">
        <v>391</v>
      </c>
      <c r="E241" s="202">
        <v>3</v>
      </c>
      <c r="F241" s="202">
        <v>0</v>
      </c>
      <c r="G241" s="597" t="s">
        <v>241</v>
      </c>
      <c r="H241" s="129"/>
      <c r="I241" s="427"/>
      <c r="J241" s="254"/>
      <c r="K241" s="277"/>
      <c r="L241" s="277"/>
      <c r="M241" s="397">
        <v>18</v>
      </c>
      <c r="N241" s="397">
        <v>1</v>
      </c>
      <c r="O241" s="397">
        <v>3</v>
      </c>
      <c r="P241" s="190">
        <v>5</v>
      </c>
      <c r="Q241" s="190">
        <v>0</v>
      </c>
      <c r="R241" s="457">
        <v>1</v>
      </c>
      <c r="S241" s="457"/>
      <c r="T241" s="190">
        <v>10</v>
      </c>
      <c r="U241" s="457">
        <v>1</v>
      </c>
      <c r="V241" s="457"/>
      <c r="W241" s="146"/>
      <c r="X241" s="146" t="s">
        <v>387</v>
      </c>
      <c r="Y241" s="130">
        <v>1</v>
      </c>
      <c r="Z241" s="131">
        <v>1</v>
      </c>
    </row>
    <row r="242" spans="2:40" ht="15">
      <c r="B242" s="301"/>
      <c r="C242" s="128"/>
      <c r="D242" s="128" t="s">
        <v>392</v>
      </c>
      <c r="E242" s="202">
        <v>3</v>
      </c>
      <c r="F242" s="202">
        <v>0</v>
      </c>
      <c r="G242" s="597" t="s">
        <v>241</v>
      </c>
      <c r="H242" s="129"/>
      <c r="I242" s="427"/>
      <c r="J242" s="254"/>
      <c r="K242" s="277"/>
      <c r="L242" s="277"/>
      <c r="M242" s="397">
        <v>18</v>
      </c>
      <c r="N242" s="397">
        <v>1</v>
      </c>
      <c r="O242" s="397">
        <v>2</v>
      </c>
      <c r="P242" s="190">
        <v>5</v>
      </c>
      <c r="Q242" s="190">
        <v>0</v>
      </c>
      <c r="R242" s="457">
        <v>1</v>
      </c>
      <c r="S242" s="457"/>
      <c r="T242" s="190">
        <v>10</v>
      </c>
      <c r="U242" s="457">
        <v>1</v>
      </c>
      <c r="V242" s="457"/>
      <c r="W242" s="146"/>
      <c r="X242" s="146" t="s">
        <v>387</v>
      </c>
      <c r="Y242" s="130">
        <v>1</v>
      </c>
      <c r="Z242" s="131">
        <v>1</v>
      </c>
    </row>
    <row r="243" spans="2:40" ht="15">
      <c r="B243" s="301"/>
      <c r="C243" s="128"/>
      <c r="D243" s="128" t="s">
        <v>393</v>
      </c>
      <c r="E243" s="202">
        <v>3</v>
      </c>
      <c r="F243" s="202">
        <v>0</v>
      </c>
      <c r="G243" s="597" t="s">
        <v>241</v>
      </c>
      <c r="H243" s="129"/>
      <c r="I243" s="427"/>
      <c r="J243" s="254"/>
      <c r="K243" s="277"/>
      <c r="L243" s="277"/>
      <c r="M243" s="397">
        <v>18</v>
      </c>
      <c r="N243" s="397">
        <v>1</v>
      </c>
      <c r="O243" s="397">
        <v>2</v>
      </c>
      <c r="P243" s="190">
        <v>5</v>
      </c>
      <c r="Q243" s="190">
        <v>0</v>
      </c>
      <c r="R243" s="457">
        <v>1</v>
      </c>
      <c r="S243" s="457"/>
      <c r="T243" s="190">
        <v>10</v>
      </c>
      <c r="U243" s="457">
        <v>1</v>
      </c>
      <c r="V243" s="457"/>
      <c r="W243" s="146"/>
      <c r="X243" s="146" t="s">
        <v>387</v>
      </c>
      <c r="Y243" s="130">
        <v>1</v>
      </c>
      <c r="Z243" s="131">
        <v>1</v>
      </c>
    </row>
    <row r="244" spans="2:40" ht="15">
      <c r="B244" s="301"/>
      <c r="C244" s="128"/>
      <c r="D244" s="128" t="s">
        <v>394</v>
      </c>
      <c r="E244" s="202">
        <v>3</v>
      </c>
      <c r="F244" s="202">
        <v>0</v>
      </c>
      <c r="G244" s="597" t="s">
        <v>241</v>
      </c>
      <c r="H244" s="129"/>
      <c r="I244" s="427"/>
      <c r="J244" s="254"/>
      <c r="K244" s="277"/>
      <c r="L244" s="277"/>
      <c r="M244" s="397">
        <v>18</v>
      </c>
      <c r="N244" s="397">
        <v>1</v>
      </c>
      <c r="O244" s="397">
        <v>2</v>
      </c>
      <c r="P244" s="190">
        <v>5</v>
      </c>
      <c r="Q244" s="190">
        <v>0</v>
      </c>
      <c r="R244" s="457">
        <v>1</v>
      </c>
      <c r="S244" s="457"/>
      <c r="T244" s="190">
        <v>10</v>
      </c>
      <c r="U244" s="457">
        <v>1</v>
      </c>
      <c r="V244" s="457"/>
      <c r="W244" s="146"/>
      <c r="X244" s="146" t="s">
        <v>387</v>
      </c>
      <c r="Y244" s="130">
        <v>1</v>
      </c>
      <c r="Z244" s="131">
        <v>1</v>
      </c>
    </row>
    <row r="245" spans="2:40" ht="15">
      <c r="B245" s="301"/>
      <c r="C245" s="128"/>
      <c r="D245" s="128" t="s">
        <v>395</v>
      </c>
      <c r="E245" s="202">
        <v>3</v>
      </c>
      <c r="F245" s="202">
        <v>0</v>
      </c>
      <c r="G245" s="597" t="s">
        <v>241</v>
      </c>
      <c r="H245" s="129"/>
      <c r="I245" s="427"/>
      <c r="J245" s="254"/>
      <c r="K245" s="277"/>
      <c r="L245" s="277"/>
      <c r="M245" s="397">
        <v>18</v>
      </c>
      <c r="N245" s="397">
        <v>1</v>
      </c>
      <c r="O245" s="397">
        <v>1</v>
      </c>
      <c r="P245" s="190">
        <v>5</v>
      </c>
      <c r="Q245" s="190">
        <v>0</v>
      </c>
      <c r="R245" s="457">
        <v>1</v>
      </c>
      <c r="S245" s="457"/>
      <c r="T245" s="190">
        <v>10</v>
      </c>
      <c r="U245" s="457">
        <v>1</v>
      </c>
      <c r="V245" s="457"/>
      <c r="W245" s="146"/>
      <c r="X245" s="146" t="s">
        <v>387</v>
      </c>
      <c r="Y245" s="130">
        <v>1</v>
      </c>
      <c r="Z245" s="131">
        <v>1</v>
      </c>
    </row>
    <row r="246" spans="2:40">
      <c r="B246" s="290"/>
      <c r="C246" s="52"/>
      <c r="D246" s="53"/>
      <c r="E246" s="196"/>
      <c r="F246" s="196"/>
      <c r="G246" s="597"/>
      <c r="H246" s="124"/>
      <c r="I246" s="428"/>
      <c r="J246" s="255"/>
      <c r="K246" s="278"/>
      <c r="L246" s="278"/>
      <c r="M246" s="398"/>
      <c r="N246" s="398"/>
      <c r="O246" s="398"/>
      <c r="P246" s="443"/>
      <c r="Q246" s="443"/>
      <c r="R246" s="458"/>
      <c r="S246" s="458"/>
      <c r="T246" s="443"/>
      <c r="U246" s="458"/>
      <c r="V246" s="458"/>
      <c r="W246" s="306"/>
      <c r="X246" s="306"/>
      <c r="Y246" s="125"/>
      <c r="Z246" s="125"/>
    </row>
    <row r="247" spans="2:40" ht="15">
      <c r="B247" s="291">
        <v>2</v>
      </c>
      <c r="C247" s="56">
        <v>2</v>
      </c>
      <c r="D247" s="56" t="s">
        <v>396</v>
      </c>
      <c r="E247" s="76">
        <v>3</v>
      </c>
      <c r="F247" s="76">
        <v>0</v>
      </c>
      <c r="G247" s="597" t="s">
        <v>241</v>
      </c>
      <c r="H247" s="95"/>
      <c r="I247" s="412"/>
      <c r="J247" s="244"/>
      <c r="K247" s="266"/>
      <c r="L247" s="266"/>
      <c r="M247" s="386">
        <v>18</v>
      </c>
      <c r="N247" s="386">
        <v>1</v>
      </c>
      <c r="O247" s="386">
        <v>2</v>
      </c>
      <c r="P247" s="412">
        <v>5</v>
      </c>
      <c r="Q247" s="412">
        <v>0</v>
      </c>
      <c r="R247" s="96">
        <v>1</v>
      </c>
      <c r="S247" s="96"/>
      <c r="T247" s="80">
        <v>10</v>
      </c>
      <c r="U247" s="80">
        <v>1</v>
      </c>
      <c r="V247" s="80"/>
      <c r="W247" s="80"/>
      <c r="X247" s="80" t="s">
        <v>388</v>
      </c>
      <c r="Y247" s="96">
        <v>1</v>
      </c>
      <c r="Z247" s="97">
        <v>1</v>
      </c>
    </row>
    <row r="248" spans="2:40" ht="15">
      <c r="B248" s="291"/>
      <c r="C248" s="56"/>
      <c r="D248" s="56" t="s">
        <v>397</v>
      </c>
      <c r="E248" s="76">
        <v>3</v>
      </c>
      <c r="F248" s="76">
        <v>0</v>
      </c>
      <c r="G248" s="597" t="s">
        <v>241</v>
      </c>
      <c r="H248" s="95"/>
      <c r="I248" s="412"/>
      <c r="J248" s="244"/>
      <c r="K248" s="266"/>
      <c r="L248" s="266"/>
      <c r="M248" s="386">
        <v>18</v>
      </c>
      <c r="N248" s="386">
        <v>1</v>
      </c>
      <c r="O248" s="386">
        <v>2</v>
      </c>
      <c r="P248" s="412">
        <v>5</v>
      </c>
      <c r="Q248" s="412">
        <v>0</v>
      </c>
      <c r="R248" s="96">
        <v>1</v>
      </c>
      <c r="S248" s="96"/>
      <c r="T248" s="80">
        <v>10</v>
      </c>
      <c r="U248" s="80">
        <v>1</v>
      </c>
      <c r="V248" s="80"/>
      <c r="W248" s="80"/>
      <c r="X248" s="80" t="s">
        <v>388</v>
      </c>
      <c r="Y248" s="96">
        <v>1</v>
      </c>
      <c r="Z248" s="97">
        <v>1</v>
      </c>
    </row>
    <row r="249" spans="2:40" ht="15">
      <c r="B249" s="291"/>
      <c r="C249" s="56"/>
      <c r="D249" s="56" t="s">
        <v>398</v>
      </c>
      <c r="E249" s="76">
        <v>3</v>
      </c>
      <c r="F249" s="76">
        <v>0</v>
      </c>
      <c r="G249" s="597" t="s">
        <v>241</v>
      </c>
      <c r="H249" s="95"/>
      <c r="I249" s="412"/>
      <c r="J249" s="244"/>
      <c r="K249" s="266"/>
      <c r="L249" s="266"/>
      <c r="M249" s="386">
        <v>18</v>
      </c>
      <c r="N249" s="386">
        <v>1</v>
      </c>
      <c r="O249" s="386">
        <v>2</v>
      </c>
      <c r="P249" s="412">
        <v>5</v>
      </c>
      <c r="Q249" s="412">
        <v>0</v>
      </c>
      <c r="R249" s="96">
        <v>1</v>
      </c>
      <c r="S249" s="96"/>
      <c r="T249" s="80">
        <v>10</v>
      </c>
      <c r="U249" s="80">
        <v>1</v>
      </c>
      <c r="V249" s="80"/>
      <c r="W249" s="80"/>
      <c r="X249" s="80" t="s">
        <v>388</v>
      </c>
      <c r="Y249" s="96">
        <v>1</v>
      </c>
      <c r="Z249" s="97">
        <v>1</v>
      </c>
    </row>
    <row r="250" spans="2:40" ht="15">
      <c r="B250" s="289"/>
      <c r="C250" s="46"/>
      <c r="D250" s="46"/>
      <c r="E250" s="98"/>
      <c r="F250" s="98"/>
      <c r="G250" s="597"/>
      <c r="H250" s="87"/>
      <c r="I250" s="412"/>
      <c r="J250" s="244"/>
      <c r="K250" s="266"/>
      <c r="L250" s="266"/>
      <c r="M250" s="386"/>
      <c r="N250" s="386"/>
      <c r="O250" s="400"/>
      <c r="P250" s="96"/>
      <c r="Q250" s="96"/>
      <c r="R250" s="96"/>
      <c r="S250" s="96"/>
      <c r="T250" s="80"/>
      <c r="U250" s="96"/>
      <c r="V250" s="96"/>
      <c r="W250" s="68"/>
      <c r="X250" s="68"/>
      <c r="Y250" s="89"/>
      <c r="Z250" s="90"/>
    </row>
    <row r="251" spans="2:40" ht="15">
      <c r="B251" s="289"/>
      <c r="C251" s="46"/>
      <c r="D251" s="46" t="s">
        <v>98</v>
      </c>
      <c r="E251" s="206" t="s">
        <v>241</v>
      </c>
      <c r="F251" s="206" t="s">
        <v>241</v>
      </c>
      <c r="G251" s="597" t="s">
        <v>241</v>
      </c>
      <c r="H251" s="87"/>
      <c r="I251" s="412"/>
      <c r="J251" s="244"/>
      <c r="K251" s="266"/>
      <c r="L251" s="266"/>
      <c r="M251" s="386">
        <v>18</v>
      </c>
      <c r="N251" s="386"/>
      <c r="O251" s="386"/>
      <c r="P251" s="412">
        <v>5</v>
      </c>
      <c r="Q251" s="412"/>
      <c r="R251" s="96"/>
      <c r="S251" s="96"/>
      <c r="T251" s="80">
        <v>10</v>
      </c>
      <c r="U251" s="96"/>
      <c r="V251" s="96"/>
      <c r="W251" s="68"/>
      <c r="X251" s="80" t="s">
        <v>388</v>
      </c>
      <c r="Y251" s="89">
        <v>10</v>
      </c>
      <c r="Z251" s="90"/>
      <c r="AN251" s="489"/>
    </row>
  </sheetData>
  <phoneticPr fontId="2" type="noConversion"/>
  <pageMargins left="0.39370078740157483" right="0" top="0.39370078740157483" bottom="0.39370078740157483" header="0.31496062992125984" footer="0.31496062992125984"/>
  <pageSetup paperSize="8" scale="5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1"/>
  <sheetViews>
    <sheetView workbookViewId="0">
      <pane ySplit="4" topLeftCell="A5" activePane="bottomLeft" state="frozen"/>
      <selection pane="bottomLeft" activeCell="B1" sqref="B1"/>
    </sheetView>
  </sheetViews>
  <sheetFormatPr baseColWidth="10" defaultColWidth="11.42578125" defaultRowHeight="12.75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>
      <c r="A1" s="6"/>
      <c r="B1" s="370" t="s">
        <v>401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402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608" t="s">
        <v>403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509">
        <v>81</v>
      </c>
      <c r="Q11" s="509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509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509">
        <v>84</v>
      </c>
      <c r="Q13" s="509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509">
        <v>25</v>
      </c>
      <c r="Q14" s="509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509">
        <v>64</v>
      </c>
      <c r="Q15" s="509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 t="shared" ref="V20:W21" si="2">Z20+AB20+AD20</f>
        <v>2</v>
      </c>
      <c r="W20" s="63">
        <f t="shared" si="2"/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 t="shared" si="2"/>
        <v>1</v>
      </c>
      <c r="W21" s="63">
        <f t="shared" si="2"/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509">
        <v>168</v>
      </c>
      <c r="Q25" s="509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509">
        <v>151</v>
      </c>
      <c r="Q26" s="509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509">
        <f>64+105</f>
        <v>169</v>
      </c>
      <c r="Q27" s="509">
        <f>5+19</f>
        <v>24</v>
      </c>
      <c r="R27" s="57">
        <v>5</v>
      </c>
      <c r="S27" s="286" t="s">
        <v>377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510">
        <v>94</v>
      </c>
      <c r="Q28" s="510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 t="shared" ref="V28:W29" si="3">Z28+AB28+AD28</f>
        <v>3</v>
      </c>
      <c r="W28" s="75">
        <f t="shared" si="3"/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510">
        <v>107</v>
      </c>
      <c r="Q29" s="510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 t="shared" si="3"/>
        <v>3</v>
      </c>
      <c r="W29" s="75">
        <f t="shared" si="3"/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511">
        <v>72</v>
      </c>
      <c r="Q30" s="511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511">
        <v>93</v>
      </c>
      <c r="Q31" s="511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404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4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4"/>
        <v>3</v>
      </c>
      <c r="W35" s="113">
        <f t="shared" si="4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4"/>
        <v>3</v>
      </c>
      <c r="W36" s="113">
        <f t="shared" si="4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4"/>
        <v>2</v>
      </c>
      <c r="W37" s="113">
        <f t="shared" si="4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510">
        <v>156</v>
      </c>
      <c r="Q43" s="510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5">Z43+AB43+AD43</f>
        <v>4</v>
      </c>
      <c r="W43" s="75">
        <f t="shared" si="5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510">
        <v>161</v>
      </c>
      <c r="Q44" s="510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5"/>
        <v>3</v>
      </c>
      <c r="W44" s="75">
        <f t="shared" si="5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510">
        <v>170</v>
      </c>
      <c r="Q45" s="510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5"/>
        <v>3</v>
      </c>
      <c r="W45" s="75">
        <f t="shared" si="5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501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501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501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 t="shared" ref="W63" si="6"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609"/>
      <c r="S79" s="609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507"/>
      <c r="Q80" s="507"/>
      <c r="R80" s="610"/>
      <c r="S80" s="610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512">
        <v>68</v>
      </c>
      <c r="Q82" s="512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512">
        <v>72</v>
      </c>
      <c r="Q83" s="512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512">
        <v>121</v>
      </c>
      <c r="Q84" s="512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512">
        <v>66</v>
      </c>
      <c r="Q85" s="512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512">
        <v>65</v>
      </c>
      <c r="Q86" s="512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516">
        <v>128</v>
      </c>
      <c r="Q87" s="512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512">
        <v>69</v>
      </c>
      <c r="Q88" s="512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512">
        <v>76</v>
      </c>
      <c r="Q89" s="512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512">
        <v>85</v>
      </c>
      <c r="Q90" s="512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512">
        <v>51</v>
      </c>
      <c r="Q91" s="512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512">
        <v>12</v>
      </c>
      <c r="Q92" s="512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512">
        <v>12</v>
      </c>
      <c r="Q93" s="512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516">
        <v>28</v>
      </c>
      <c r="Q94" s="512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512">
        <v>18</v>
      </c>
      <c r="Q95" s="512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512">
        <v>14</v>
      </c>
      <c r="Q96" s="512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512">
        <v>35</v>
      </c>
      <c r="Q97" s="512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512">
        <v>33</v>
      </c>
      <c r="Q98" s="512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512">
        <v>15</v>
      </c>
      <c r="Q99" s="512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512">
        <v>33</v>
      </c>
      <c r="Q100" s="512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512">
        <v>30</v>
      </c>
      <c r="Q101" s="512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7">X106+Z106</f>
        <v>2</v>
      </c>
      <c r="W106" s="106">
        <f t="shared" si="7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7"/>
        <v>1</v>
      </c>
      <c r="W107" s="106">
        <f t="shared" si="7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7"/>
        <v>1</v>
      </c>
      <c r="W108" s="106">
        <f t="shared" si="7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609"/>
      <c r="S129" s="609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507"/>
      <c r="Q130" s="507"/>
      <c r="R130" s="610"/>
      <c r="S130" s="610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513">
        <v>24</v>
      </c>
      <c r="Q134" s="513">
        <v>0</v>
      </c>
      <c r="R134" s="452">
        <v>1</v>
      </c>
      <c r="S134" s="452">
        <v>2</v>
      </c>
      <c r="T134" s="119" t="s">
        <v>162</v>
      </c>
      <c r="U134" s="119"/>
      <c r="V134" s="117">
        <f t="shared" ref="V134:V135" si="8"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513">
        <v>21</v>
      </c>
      <c r="Q135" s="513">
        <v>0</v>
      </c>
      <c r="R135" s="452">
        <v>1</v>
      </c>
      <c r="S135" s="452">
        <v>2</v>
      </c>
      <c r="T135" s="119" t="s">
        <v>162</v>
      </c>
      <c r="U135" s="119"/>
      <c r="V135" s="117">
        <f t="shared" si="8"/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513">
        <v>44</v>
      </c>
      <c r="Q136" s="513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513">
        <v>29</v>
      </c>
      <c r="Q137" s="513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512">
        <v>26</v>
      </c>
      <c r="Q138" s="512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512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514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9">SUM(Z142:Z144)</f>
        <v>55</v>
      </c>
      <c r="AA145" s="17"/>
      <c r="AB145" s="17">
        <f t="shared" si="9"/>
        <v>16</v>
      </c>
      <c r="AC145" s="17"/>
      <c r="AD145" s="17">
        <f t="shared" si="9"/>
        <v>16</v>
      </c>
      <c r="AE145" s="17"/>
      <c r="AF145" s="17">
        <f t="shared" si="9"/>
        <v>18</v>
      </c>
      <c r="AG145" s="17"/>
      <c r="AH145" s="17">
        <f t="shared" si="9"/>
        <v>0</v>
      </c>
      <c r="AI145" s="17">
        <f t="shared" si="9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609"/>
      <c r="S148" s="609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507"/>
      <c r="Q149" s="507"/>
      <c r="R149" s="610"/>
      <c r="S149" s="610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524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378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501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25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609"/>
      <c r="S204" s="609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507"/>
      <c r="Q205" s="507"/>
      <c r="R205" s="610"/>
      <c r="S205" s="610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611"/>
      <c r="AL226" s="232"/>
      <c r="AM226" s="232"/>
      <c r="AN226" s="232"/>
      <c r="AO226" s="232"/>
      <c r="AQ226" s="232"/>
    </row>
    <row r="227" spans="2:44" ht="1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3"/>
  <sheetViews>
    <sheetView workbookViewId="0">
      <pane ySplit="4" topLeftCell="A5" activePane="bottomLeft" state="frozen"/>
      <selection pane="bottomLeft" activeCell="H63" sqref="H63"/>
    </sheetView>
  </sheetViews>
  <sheetFormatPr baseColWidth="10" defaultColWidth="11.42578125" defaultRowHeight="12.75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 t="shared" ref="J20:K21" si="2">N20+P20+R20</f>
        <v>2</v>
      </c>
      <c r="K20" s="63">
        <f t="shared" si="2"/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 t="shared" si="2"/>
        <v>1</v>
      </c>
      <c r="K21" s="63">
        <f t="shared" si="2"/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 t="shared" ref="J28:K29" si="3">N28+P28+R28</f>
        <v>3</v>
      </c>
      <c r="K28" s="75">
        <f t="shared" si="3"/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 t="shared" si="3"/>
        <v>3</v>
      </c>
      <c r="K29" s="75">
        <f t="shared" si="3"/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4">L34+N34+P34+R34</f>
        <v>3</v>
      </c>
      <c r="K34" s="113">
        <f t="shared" si="4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4"/>
        <v>3</v>
      </c>
      <c r="K35" s="113">
        <f t="shared" si="4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4"/>
        <v>3</v>
      </c>
      <c r="K36" s="113">
        <f t="shared" si="4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4"/>
        <v>2</v>
      </c>
      <c r="K37" s="113">
        <f t="shared" si="4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5">N43+P43+R43</f>
        <v>4</v>
      </c>
      <c r="K43" s="75">
        <f t="shared" si="5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5"/>
        <v>3</v>
      </c>
      <c r="K44" s="75">
        <f t="shared" si="5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5"/>
        <v>3</v>
      </c>
      <c r="K45" s="75">
        <f t="shared" si="5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 t="shared" ref="K63" si="6"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7">L106+N106</f>
        <v>2</v>
      </c>
      <c r="K106" s="106">
        <f t="shared" si="7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7"/>
        <v>1</v>
      </c>
      <c r="K107" s="106">
        <f t="shared" si="7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7"/>
        <v>2</v>
      </c>
      <c r="K108" s="106">
        <f t="shared" si="7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8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8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8"/>
        <v>1</v>
      </c>
      <c r="K136" s="118">
        <f t="shared" si="8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9">SUM(N140:N142)</f>
        <v>64</v>
      </c>
      <c r="O143" s="20"/>
      <c r="P143" s="20">
        <f t="shared" si="9"/>
        <v>25</v>
      </c>
      <c r="Q143" s="20"/>
      <c r="R143" s="20">
        <f t="shared" si="9"/>
        <v>27</v>
      </c>
      <c r="S143" s="20"/>
      <c r="T143" s="20">
        <f t="shared" si="9"/>
        <v>26</v>
      </c>
      <c r="U143" s="20"/>
      <c r="V143" s="20">
        <f t="shared" si="9"/>
        <v>3</v>
      </c>
      <c r="W143" s="20">
        <f t="shared" si="9"/>
        <v>5</v>
      </c>
      <c r="X143" s="20"/>
    </row>
    <row r="144" spans="2:24" ht="14.25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>
      <c r="B145" s="136" t="s">
        <v>96</v>
      </c>
    </row>
    <row r="146" spans="2:13" ht="1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>
      <c r="L198" s="153"/>
    </row>
    <row r="199" spans="2:13">
      <c r="B199" s="136" t="s">
        <v>97</v>
      </c>
      <c r="L199" s="153"/>
    </row>
    <row r="200" spans="2:13" ht="1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workbookViewId="0">
      <pane ySplit="1" topLeftCell="A2" activePane="bottomLeft" state="frozen"/>
      <selection pane="bottomLeft" activeCell="M30" sqref="M30:N33"/>
    </sheetView>
  </sheetViews>
  <sheetFormatPr baseColWidth="10" defaultColWidth="11.42578125" defaultRowHeight="18"/>
  <cols>
    <col min="1" max="1" width="8.28515625" style="574" bestFit="1" customWidth="1"/>
    <col min="2" max="2" width="6.42578125" style="574" bestFit="1" customWidth="1"/>
    <col min="3" max="3" width="7.7109375" style="575" bestFit="1" customWidth="1"/>
    <col min="4" max="4" width="15.140625" style="576" customWidth="1"/>
    <col min="5" max="5" width="10.42578125" style="576" bestFit="1" customWidth="1"/>
    <col min="6" max="6" width="13.85546875" style="577" customWidth="1"/>
    <col min="7" max="7" width="11.85546875" style="576" customWidth="1"/>
    <col min="8" max="8" width="9.28515625" style="578" customWidth="1"/>
    <col min="9" max="9" width="10.140625" style="576" bestFit="1" customWidth="1"/>
    <col min="10" max="10" width="15" style="579" bestFit="1" customWidth="1"/>
    <col min="11" max="11" width="13" style="580" customWidth="1"/>
    <col min="12" max="12" width="20.85546875" style="574" bestFit="1" customWidth="1"/>
    <col min="13" max="13" width="20.140625" style="574" customWidth="1"/>
    <col min="14" max="14" width="66.42578125" style="574" customWidth="1"/>
    <col min="15" max="15" width="11.42578125" style="1"/>
  </cols>
  <sheetData>
    <row r="1" spans="1:15" s="526" customFormat="1" ht="56.1" customHeight="1" thickBot="1">
      <c r="A1" s="527" t="s">
        <v>289</v>
      </c>
      <c r="B1" s="527" t="s">
        <v>294</v>
      </c>
      <c r="C1" s="584" t="s">
        <v>368</v>
      </c>
      <c r="D1" s="583" t="s">
        <v>369</v>
      </c>
      <c r="E1" s="528" t="s">
        <v>298</v>
      </c>
      <c r="F1" s="581" t="s">
        <v>370</v>
      </c>
      <c r="G1" s="583" t="s">
        <v>372</v>
      </c>
      <c r="H1" s="585" t="s">
        <v>371</v>
      </c>
      <c r="I1" s="583" t="s">
        <v>373</v>
      </c>
      <c r="J1" s="582" t="s">
        <v>367</v>
      </c>
      <c r="K1" s="529" t="s">
        <v>366</v>
      </c>
      <c r="L1" s="527" t="s">
        <v>290</v>
      </c>
      <c r="M1" s="527" t="s">
        <v>291</v>
      </c>
      <c r="N1" s="527" t="s">
        <v>374</v>
      </c>
      <c r="O1" s="302"/>
    </row>
    <row r="2" spans="1:15" ht="24" customHeight="1" thickBot="1">
      <c r="A2" s="530" t="s">
        <v>299</v>
      </c>
      <c r="B2" s="530" t="s">
        <v>300</v>
      </c>
      <c r="C2" s="531" t="s">
        <v>23</v>
      </c>
      <c r="D2" s="532">
        <v>245</v>
      </c>
      <c r="E2" s="532">
        <v>15</v>
      </c>
      <c r="F2" s="533">
        <v>16</v>
      </c>
      <c r="G2" s="532">
        <f>98+61</f>
        <v>159</v>
      </c>
      <c r="H2" s="534">
        <f>5+19</f>
        <v>24</v>
      </c>
      <c r="I2" s="532">
        <f t="shared" ref="I2:I28" si="0">G2-D2</f>
        <v>-86</v>
      </c>
      <c r="J2" s="535">
        <v>13</v>
      </c>
      <c r="K2" s="536">
        <f t="shared" ref="K2:K28" si="1">J2-F2</f>
        <v>-3</v>
      </c>
      <c r="L2" s="530" t="s">
        <v>301</v>
      </c>
      <c r="M2" s="530" t="s">
        <v>303</v>
      </c>
      <c r="N2" s="530" t="s">
        <v>361</v>
      </c>
    </row>
    <row r="3" spans="1:15" ht="24" customHeight="1">
      <c r="A3" s="537" t="s">
        <v>287</v>
      </c>
      <c r="B3" s="537" t="s">
        <v>333</v>
      </c>
      <c r="C3" s="538" t="s">
        <v>189</v>
      </c>
      <c r="D3" s="539">
        <v>30</v>
      </c>
      <c r="E3" s="539">
        <v>20</v>
      </c>
      <c r="F3" s="540">
        <v>2</v>
      </c>
      <c r="G3" s="539">
        <v>16</v>
      </c>
      <c r="H3" s="541">
        <v>16</v>
      </c>
      <c r="I3" s="539">
        <f t="shared" si="0"/>
        <v>-14</v>
      </c>
      <c r="J3" s="542">
        <v>1</v>
      </c>
      <c r="K3" s="543">
        <f t="shared" si="1"/>
        <v>-1</v>
      </c>
      <c r="L3" s="537" t="s">
        <v>334</v>
      </c>
      <c r="M3" s="537" t="s">
        <v>292</v>
      </c>
      <c r="N3" s="537" t="s">
        <v>362</v>
      </c>
    </row>
    <row r="4" spans="1:15" ht="24" customHeight="1">
      <c r="A4" s="544" t="s">
        <v>287</v>
      </c>
      <c r="B4" s="544" t="s">
        <v>288</v>
      </c>
      <c r="C4" s="545" t="s">
        <v>201</v>
      </c>
      <c r="D4" s="546">
        <v>20</v>
      </c>
      <c r="E4" s="546">
        <v>20</v>
      </c>
      <c r="F4" s="547">
        <v>1</v>
      </c>
      <c r="G4" s="546">
        <v>25</v>
      </c>
      <c r="H4" s="548">
        <v>4</v>
      </c>
      <c r="I4" s="546">
        <f t="shared" si="0"/>
        <v>5</v>
      </c>
      <c r="J4" s="549">
        <v>2</v>
      </c>
      <c r="K4" s="550">
        <f t="shared" si="1"/>
        <v>1</v>
      </c>
      <c r="L4" s="544" t="s">
        <v>292</v>
      </c>
      <c r="M4" s="544" t="s">
        <v>292</v>
      </c>
      <c r="N4" s="544" t="s">
        <v>363</v>
      </c>
    </row>
    <row r="5" spans="1:15" ht="24" customHeight="1">
      <c r="A5" s="544" t="s">
        <v>287</v>
      </c>
      <c r="B5" s="544" t="s">
        <v>288</v>
      </c>
      <c r="C5" s="545" t="s">
        <v>202</v>
      </c>
      <c r="D5" s="546">
        <v>40</v>
      </c>
      <c r="E5" s="546">
        <v>20</v>
      </c>
      <c r="F5" s="547">
        <v>2</v>
      </c>
      <c r="G5" s="546">
        <v>13</v>
      </c>
      <c r="H5" s="548">
        <v>4</v>
      </c>
      <c r="I5" s="546">
        <f t="shared" si="0"/>
        <v>-27</v>
      </c>
      <c r="J5" s="551">
        <v>1</v>
      </c>
      <c r="K5" s="552">
        <f t="shared" si="1"/>
        <v>-1</v>
      </c>
      <c r="L5" s="544" t="s">
        <v>345</v>
      </c>
      <c r="M5" s="544" t="s">
        <v>292</v>
      </c>
      <c r="N5" s="544" t="s">
        <v>362</v>
      </c>
    </row>
    <row r="6" spans="1:15" ht="24" customHeight="1" thickBot="1">
      <c r="A6" s="553" t="s">
        <v>287</v>
      </c>
      <c r="B6" s="553" t="s">
        <v>337</v>
      </c>
      <c r="C6" s="554" t="s">
        <v>213</v>
      </c>
      <c r="D6" s="555">
        <v>40</v>
      </c>
      <c r="E6" s="556">
        <v>20</v>
      </c>
      <c r="F6" s="555">
        <v>2</v>
      </c>
      <c r="G6" s="556">
        <v>25</v>
      </c>
      <c r="H6" s="557">
        <v>0</v>
      </c>
      <c r="I6" s="556">
        <f t="shared" si="0"/>
        <v>-15</v>
      </c>
      <c r="J6" s="558">
        <v>2</v>
      </c>
      <c r="K6" s="559">
        <f t="shared" si="1"/>
        <v>0</v>
      </c>
      <c r="L6" s="553" t="s">
        <v>338</v>
      </c>
      <c r="M6" s="553" t="s">
        <v>292</v>
      </c>
      <c r="N6" s="553" t="s">
        <v>364</v>
      </c>
    </row>
    <row r="7" spans="1:15" ht="24" customHeight="1">
      <c r="A7" s="537" t="s">
        <v>293</v>
      </c>
      <c r="B7" s="537" t="s">
        <v>295</v>
      </c>
      <c r="C7" s="538" t="s">
        <v>28</v>
      </c>
      <c r="D7" s="539">
        <v>96</v>
      </c>
      <c r="E7" s="539">
        <v>12</v>
      </c>
      <c r="F7" s="540">
        <v>8</v>
      </c>
      <c r="G7" s="539">
        <v>141</v>
      </c>
      <c r="H7" s="541">
        <v>38</v>
      </c>
      <c r="I7" s="539">
        <f t="shared" si="0"/>
        <v>45</v>
      </c>
      <c r="J7" s="560">
        <v>12</v>
      </c>
      <c r="K7" s="561">
        <f t="shared" si="1"/>
        <v>4</v>
      </c>
      <c r="L7" s="537" t="s">
        <v>349</v>
      </c>
      <c r="M7" s="537" t="s">
        <v>350</v>
      </c>
      <c r="N7" s="537" t="s">
        <v>375</v>
      </c>
    </row>
    <row r="8" spans="1:15" ht="24" customHeight="1">
      <c r="A8" s="544" t="s">
        <v>293</v>
      </c>
      <c r="B8" s="544" t="s">
        <v>296</v>
      </c>
      <c r="C8" s="545" t="s">
        <v>36</v>
      </c>
      <c r="D8" s="546">
        <v>45</v>
      </c>
      <c r="E8" s="546">
        <v>15</v>
      </c>
      <c r="F8" s="547">
        <v>3</v>
      </c>
      <c r="G8" s="546">
        <v>19</v>
      </c>
      <c r="H8" s="548">
        <v>7</v>
      </c>
      <c r="I8" s="546">
        <f t="shared" si="0"/>
        <v>-26</v>
      </c>
      <c r="J8" s="551">
        <v>2</v>
      </c>
      <c r="K8" s="552">
        <f t="shared" si="1"/>
        <v>-1</v>
      </c>
      <c r="L8" s="544" t="s">
        <v>297</v>
      </c>
      <c r="M8" s="544" t="s">
        <v>302</v>
      </c>
      <c r="N8" s="544" t="s">
        <v>355</v>
      </c>
    </row>
    <row r="9" spans="1:15" ht="24" customHeight="1" thickBot="1">
      <c r="A9" s="553" t="s">
        <v>293</v>
      </c>
      <c r="B9" s="553" t="s">
        <v>311</v>
      </c>
      <c r="C9" s="554" t="s">
        <v>44</v>
      </c>
      <c r="D9" s="556">
        <v>54</v>
      </c>
      <c r="E9" s="556">
        <v>9</v>
      </c>
      <c r="F9" s="558">
        <v>6</v>
      </c>
      <c r="G9" s="556">
        <v>43</v>
      </c>
      <c r="H9" s="557">
        <v>6</v>
      </c>
      <c r="I9" s="556">
        <f t="shared" si="0"/>
        <v>-11</v>
      </c>
      <c r="J9" s="562">
        <v>5</v>
      </c>
      <c r="K9" s="563">
        <f t="shared" si="1"/>
        <v>-1</v>
      </c>
      <c r="L9" s="553" t="s">
        <v>314</v>
      </c>
      <c r="M9" s="553" t="s">
        <v>302</v>
      </c>
      <c r="N9" s="553" t="s">
        <v>355</v>
      </c>
    </row>
    <row r="10" spans="1:15" ht="24" customHeight="1">
      <c r="A10" s="537" t="s">
        <v>310</v>
      </c>
      <c r="B10" s="537" t="s">
        <v>311</v>
      </c>
      <c r="C10" s="538" t="s">
        <v>45</v>
      </c>
      <c r="D10" s="539">
        <v>60</v>
      </c>
      <c r="E10" s="539">
        <v>20</v>
      </c>
      <c r="F10" s="540">
        <v>3</v>
      </c>
      <c r="G10" s="539">
        <v>36</v>
      </c>
      <c r="H10" s="541">
        <v>1</v>
      </c>
      <c r="I10" s="539">
        <f t="shared" si="0"/>
        <v>-24</v>
      </c>
      <c r="J10" s="542">
        <v>2</v>
      </c>
      <c r="K10" s="543">
        <f t="shared" si="1"/>
        <v>-1</v>
      </c>
      <c r="L10" s="537" t="s">
        <v>312</v>
      </c>
      <c r="M10" s="537" t="s">
        <v>313</v>
      </c>
      <c r="N10" s="537" t="s">
        <v>355</v>
      </c>
    </row>
    <row r="11" spans="1:15" ht="24" customHeight="1">
      <c r="A11" s="544" t="s">
        <v>310</v>
      </c>
      <c r="B11" s="544" t="s">
        <v>315</v>
      </c>
      <c r="C11" s="545" t="s">
        <v>54</v>
      </c>
      <c r="D11" s="546">
        <v>40</v>
      </c>
      <c r="E11" s="546" t="s">
        <v>316</v>
      </c>
      <c r="F11" s="547">
        <v>2</v>
      </c>
      <c r="G11" s="546">
        <v>32</v>
      </c>
      <c r="H11" s="548">
        <v>1</v>
      </c>
      <c r="I11" s="546">
        <f t="shared" si="0"/>
        <v>-8</v>
      </c>
      <c r="J11" s="547">
        <v>2</v>
      </c>
      <c r="K11" s="564">
        <f t="shared" si="1"/>
        <v>0</v>
      </c>
      <c r="L11" s="544" t="s">
        <v>317</v>
      </c>
      <c r="M11" s="544" t="s">
        <v>313</v>
      </c>
      <c r="N11" s="544" t="s">
        <v>359</v>
      </c>
    </row>
    <row r="12" spans="1:15" ht="24" customHeight="1" thickBot="1">
      <c r="A12" s="553" t="s">
        <v>310</v>
      </c>
      <c r="B12" s="553" t="s">
        <v>347</v>
      </c>
      <c r="C12" s="554" t="s">
        <v>34</v>
      </c>
      <c r="D12" s="556">
        <v>160</v>
      </c>
      <c r="E12" s="556">
        <v>20</v>
      </c>
      <c r="F12" s="558">
        <v>8</v>
      </c>
      <c r="G12" s="556">
        <v>161</v>
      </c>
      <c r="H12" s="557">
        <v>64</v>
      </c>
      <c r="I12" s="556">
        <f t="shared" si="0"/>
        <v>1</v>
      </c>
      <c r="J12" s="558">
        <v>8</v>
      </c>
      <c r="K12" s="559">
        <f t="shared" si="1"/>
        <v>0</v>
      </c>
      <c r="L12" s="553" t="s">
        <v>348</v>
      </c>
      <c r="M12" s="553" t="s">
        <v>313</v>
      </c>
      <c r="N12" s="553" t="s">
        <v>359</v>
      </c>
    </row>
    <row r="13" spans="1:15" ht="24" customHeight="1">
      <c r="A13" s="537" t="s">
        <v>307</v>
      </c>
      <c r="B13" s="537" t="s">
        <v>295</v>
      </c>
      <c r="C13" s="538" t="s">
        <v>32</v>
      </c>
      <c r="D13" s="539">
        <v>100</v>
      </c>
      <c r="E13" s="539">
        <v>20</v>
      </c>
      <c r="F13" s="540">
        <v>5</v>
      </c>
      <c r="G13" s="539">
        <v>111</v>
      </c>
      <c r="H13" s="541">
        <v>18</v>
      </c>
      <c r="I13" s="539">
        <f t="shared" si="0"/>
        <v>11</v>
      </c>
      <c r="J13" s="560">
        <v>6</v>
      </c>
      <c r="K13" s="561">
        <f t="shared" si="1"/>
        <v>1</v>
      </c>
      <c r="L13" s="537" t="s">
        <v>308</v>
      </c>
      <c r="M13" s="537" t="s">
        <v>309</v>
      </c>
      <c r="N13" s="537" t="s">
        <v>360</v>
      </c>
    </row>
    <row r="14" spans="1:15" ht="24" customHeight="1">
      <c r="A14" s="544" t="s">
        <v>307</v>
      </c>
      <c r="B14" s="544" t="s">
        <v>295</v>
      </c>
      <c r="C14" s="545" t="s">
        <v>33</v>
      </c>
      <c r="D14" s="546">
        <v>100</v>
      </c>
      <c r="E14" s="546">
        <v>20</v>
      </c>
      <c r="F14" s="547">
        <v>5</v>
      </c>
      <c r="G14" s="546">
        <v>101</v>
      </c>
      <c r="H14" s="548">
        <v>2</v>
      </c>
      <c r="I14" s="546">
        <f t="shared" si="0"/>
        <v>1</v>
      </c>
      <c r="J14" s="547">
        <v>5</v>
      </c>
      <c r="K14" s="564">
        <f t="shared" si="1"/>
        <v>0</v>
      </c>
      <c r="L14" s="544" t="s">
        <v>336</v>
      </c>
      <c r="M14" s="544" t="s">
        <v>309</v>
      </c>
      <c r="N14" s="544" t="s">
        <v>359</v>
      </c>
    </row>
    <row r="15" spans="1:15" ht="24" customHeight="1">
      <c r="A15" s="544" t="s">
        <v>307</v>
      </c>
      <c r="B15" s="544" t="s">
        <v>335</v>
      </c>
      <c r="C15" s="545" t="s">
        <v>65</v>
      </c>
      <c r="D15" s="546">
        <v>100</v>
      </c>
      <c r="E15" s="546">
        <v>20</v>
      </c>
      <c r="F15" s="547">
        <v>5</v>
      </c>
      <c r="G15" s="546">
        <v>67</v>
      </c>
      <c r="H15" s="548">
        <v>0</v>
      </c>
      <c r="I15" s="546">
        <f t="shared" si="0"/>
        <v>-33</v>
      </c>
      <c r="J15" s="551">
        <v>4</v>
      </c>
      <c r="K15" s="552">
        <f t="shared" si="1"/>
        <v>-1</v>
      </c>
      <c r="L15" s="544" t="s">
        <v>336</v>
      </c>
      <c r="M15" s="544" t="s">
        <v>309</v>
      </c>
      <c r="N15" s="544" t="s">
        <v>355</v>
      </c>
    </row>
    <row r="16" spans="1:15" ht="24" customHeight="1" thickBot="1">
      <c r="A16" s="553" t="s">
        <v>307</v>
      </c>
      <c r="B16" s="553" t="s">
        <v>323</v>
      </c>
      <c r="C16" s="554" t="s">
        <v>19</v>
      </c>
      <c r="D16" s="556">
        <v>200</v>
      </c>
      <c r="E16" s="556">
        <v>20</v>
      </c>
      <c r="F16" s="558">
        <v>10</v>
      </c>
      <c r="G16" s="556">
        <v>148</v>
      </c>
      <c r="H16" s="557">
        <v>17</v>
      </c>
      <c r="I16" s="556">
        <f t="shared" si="0"/>
        <v>-52</v>
      </c>
      <c r="J16" s="562">
        <v>9</v>
      </c>
      <c r="K16" s="563">
        <f t="shared" si="1"/>
        <v>-1</v>
      </c>
      <c r="L16" s="553" t="s">
        <v>327</v>
      </c>
      <c r="M16" s="553" t="s">
        <v>309</v>
      </c>
      <c r="N16" s="553" t="s">
        <v>365</v>
      </c>
    </row>
    <row r="17" spans="1:14" ht="24" customHeight="1">
      <c r="A17" s="537" t="s">
        <v>304</v>
      </c>
      <c r="B17" s="537" t="s">
        <v>343</v>
      </c>
      <c r="C17" s="538" t="s">
        <v>41</v>
      </c>
      <c r="D17" s="560">
        <v>90</v>
      </c>
      <c r="E17" s="539">
        <v>15</v>
      </c>
      <c r="F17" s="560">
        <v>6</v>
      </c>
      <c r="G17" s="539">
        <v>91</v>
      </c>
      <c r="H17" s="541">
        <v>33</v>
      </c>
      <c r="I17" s="539">
        <f t="shared" si="0"/>
        <v>1</v>
      </c>
      <c r="J17" s="540">
        <v>6</v>
      </c>
      <c r="K17" s="565">
        <f t="shared" si="1"/>
        <v>0</v>
      </c>
      <c r="L17" s="537" t="s">
        <v>344</v>
      </c>
      <c r="M17" s="537" t="s">
        <v>306</v>
      </c>
      <c r="N17" s="537" t="s">
        <v>359</v>
      </c>
    </row>
    <row r="18" spans="1:14" ht="24" customHeight="1" thickBot="1">
      <c r="A18" s="553" t="s">
        <v>304</v>
      </c>
      <c r="B18" s="553" t="s">
        <v>305</v>
      </c>
      <c r="C18" s="554" t="s">
        <v>70</v>
      </c>
      <c r="D18" s="556">
        <v>120</v>
      </c>
      <c r="E18" s="556">
        <v>20</v>
      </c>
      <c r="F18" s="558">
        <v>6</v>
      </c>
      <c r="G18" s="556">
        <v>123</v>
      </c>
      <c r="H18" s="557">
        <v>67</v>
      </c>
      <c r="I18" s="556">
        <f t="shared" si="0"/>
        <v>3</v>
      </c>
      <c r="J18" s="555">
        <v>7</v>
      </c>
      <c r="K18" s="566">
        <f t="shared" si="1"/>
        <v>1</v>
      </c>
      <c r="L18" s="553" t="s">
        <v>306</v>
      </c>
      <c r="M18" s="553" t="s">
        <v>306</v>
      </c>
      <c r="N18" s="553" t="s">
        <v>354</v>
      </c>
    </row>
    <row r="19" spans="1:14" ht="24" customHeight="1">
      <c r="A19" s="537" t="s">
        <v>351</v>
      </c>
      <c r="B19" s="537" t="s">
        <v>288</v>
      </c>
      <c r="C19" s="538" t="s">
        <v>199</v>
      </c>
      <c r="D19" s="539">
        <v>40</v>
      </c>
      <c r="E19" s="539">
        <v>20</v>
      </c>
      <c r="F19" s="540">
        <v>2</v>
      </c>
      <c r="G19" s="539">
        <v>43</v>
      </c>
      <c r="H19" s="541">
        <v>14</v>
      </c>
      <c r="I19" s="539">
        <f t="shared" si="0"/>
        <v>3</v>
      </c>
      <c r="J19" s="560">
        <v>3</v>
      </c>
      <c r="K19" s="561">
        <f t="shared" si="1"/>
        <v>1</v>
      </c>
      <c r="L19" s="537" t="s">
        <v>352</v>
      </c>
      <c r="M19" s="537" t="s">
        <v>353</v>
      </c>
      <c r="N19" s="537" t="s">
        <v>358</v>
      </c>
    </row>
    <row r="20" spans="1:14" ht="24" customHeight="1" thickBot="1">
      <c r="A20" s="553" t="s">
        <v>351</v>
      </c>
      <c r="B20" s="553" t="s">
        <v>329</v>
      </c>
      <c r="C20" s="554" t="s">
        <v>11</v>
      </c>
      <c r="D20" s="556">
        <v>40</v>
      </c>
      <c r="E20" s="556">
        <v>20</v>
      </c>
      <c r="F20" s="558">
        <v>2</v>
      </c>
      <c r="G20" s="556">
        <v>15</v>
      </c>
      <c r="H20" s="557">
        <v>12</v>
      </c>
      <c r="I20" s="556">
        <f t="shared" si="0"/>
        <v>-25</v>
      </c>
      <c r="J20" s="562">
        <v>1</v>
      </c>
      <c r="K20" s="563">
        <f t="shared" si="1"/>
        <v>-1</v>
      </c>
      <c r="L20" s="553" t="s">
        <v>352</v>
      </c>
      <c r="M20" s="553" t="s">
        <v>353</v>
      </c>
      <c r="N20" s="553" t="s">
        <v>355</v>
      </c>
    </row>
    <row r="21" spans="1:14" ht="24" customHeight="1">
      <c r="A21" s="537" t="s">
        <v>328</v>
      </c>
      <c r="B21" s="537" t="s">
        <v>329</v>
      </c>
      <c r="C21" s="538" t="s">
        <v>15</v>
      </c>
      <c r="D21" s="539">
        <v>100</v>
      </c>
      <c r="E21" s="539">
        <v>20</v>
      </c>
      <c r="F21" s="540">
        <v>5</v>
      </c>
      <c r="G21" s="539">
        <v>112</v>
      </c>
      <c r="H21" s="541">
        <v>108</v>
      </c>
      <c r="I21" s="539">
        <f t="shared" si="0"/>
        <v>12</v>
      </c>
      <c r="J21" s="560">
        <v>6</v>
      </c>
      <c r="K21" s="561">
        <f t="shared" si="1"/>
        <v>1</v>
      </c>
      <c r="L21" s="537" t="s">
        <v>330</v>
      </c>
      <c r="M21" s="537" t="s">
        <v>331</v>
      </c>
      <c r="N21" s="537" t="s">
        <v>356</v>
      </c>
    </row>
    <row r="22" spans="1:14" ht="24" customHeight="1" thickBot="1">
      <c r="A22" s="553" t="s">
        <v>328</v>
      </c>
      <c r="B22" s="553" t="s">
        <v>323</v>
      </c>
      <c r="C22" s="554" t="s">
        <v>20</v>
      </c>
      <c r="D22" s="556">
        <v>220</v>
      </c>
      <c r="E22" s="556">
        <v>20</v>
      </c>
      <c r="F22" s="558">
        <v>11</v>
      </c>
      <c r="G22" s="556">
        <v>163</v>
      </c>
      <c r="H22" s="557">
        <v>31</v>
      </c>
      <c r="I22" s="556">
        <f t="shared" si="0"/>
        <v>-57</v>
      </c>
      <c r="J22" s="562">
        <v>9</v>
      </c>
      <c r="K22" s="563">
        <f t="shared" si="1"/>
        <v>-2</v>
      </c>
      <c r="L22" s="553" t="s">
        <v>332</v>
      </c>
      <c r="M22" s="553" t="s">
        <v>331</v>
      </c>
      <c r="N22" s="553" t="s">
        <v>357</v>
      </c>
    </row>
    <row r="23" spans="1:14" ht="24" customHeight="1">
      <c r="A23" s="537" t="s">
        <v>324</v>
      </c>
      <c r="B23" s="537" t="s">
        <v>341</v>
      </c>
      <c r="C23" s="538" t="s">
        <v>24</v>
      </c>
      <c r="D23" s="539">
        <v>120</v>
      </c>
      <c r="E23" s="539">
        <v>20</v>
      </c>
      <c r="F23" s="540">
        <v>6</v>
      </c>
      <c r="G23" s="539">
        <v>72</v>
      </c>
      <c r="H23" s="541">
        <v>10</v>
      </c>
      <c r="I23" s="539">
        <f t="shared" si="0"/>
        <v>-48</v>
      </c>
      <c r="J23" s="542">
        <v>5</v>
      </c>
      <c r="K23" s="543">
        <f t="shared" si="1"/>
        <v>-1</v>
      </c>
      <c r="L23" s="537" t="s">
        <v>342</v>
      </c>
      <c r="M23" s="537" t="s">
        <v>326</v>
      </c>
      <c r="N23" s="537" t="s">
        <v>355</v>
      </c>
    </row>
    <row r="24" spans="1:14" ht="24" customHeight="1">
      <c r="A24" s="544" t="s">
        <v>324</v>
      </c>
      <c r="B24" s="544" t="s">
        <v>339</v>
      </c>
      <c r="C24" s="545" t="s">
        <v>194</v>
      </c>
      <c r="D24" s="546">
        <v>60</v>
      </c>
      <c r="E24" s="546" t="s">
        <v>316</v>
      </c>
      <c r="F24" s="547">
        <v>3</v>
      </c>
      <c r="G24" s="546">
        <v>60</v>
      </c>
      <c r="H24" s="548">
        <v>18</v>
      </c>
      <c r="I24" s="546">
        <f t="shared" si="0"/>
        <v>0</v>
      </c>
      <c r="J24" s="547">
        <v>3</v>
      </c>
      <c r="K24" s="564">
        <f t="shared" si="1"/>
        <v>0</v>
      </c>
      <c r="L24" s="544" t="s">
        <v>340</v>
      </c>
      <c r="M24" s="544" t="s">
        <v>326</v>
      </c>
      <c r="N24" s="544" t="s">
        <v>359</v>
      </c>
    </row>
    <row r="25" spans="1:14" ht="24" customHeight="1" thickBot="1">
      <c r="A25" s="553" t="s">
        <v>324</v>
      </c>
      <c r="B25" s="553" t="s">
        <v>323</v>
      </c>
      <c r="C25" s="554" t="s">
        <v>21</v>
      </c>
      <c r="D25" s="556">
        <v>120</v>
      </c>
      <c r="E25" s="556">
        <v>2</v>
      </c>
      <c r="F25" s="558">
        <v>6</v>
      </c>
      <c r="G25" s="556">
        <v>98</v>
      </c>
      <c r="H25" s="557">
        <v>21</v>
      </c>
      <c r="I25" s="556">
        <f t="shared" si="0"/>
        <v>-22</v>
      </c>
      <c r="J25" s="562">
        <v>5</v>
      </c>
      <c r="K25" s="563">
        <f t="shared" si="1"/>
        <v>-1</v>
      </c>
      <c r="L25" s="553" t="s">
        <v>325</v>
      </c>
      <c r="M25" s="553" t="s">
        <v>326</v>
      </c>
      <c r="N25" s="553" t="s">
        <v>355</v>
      </c>
    </row>
    <row r="26" spans="1:14" ht="24" customHeight="1" thickBot="1">
      <c r="A26" s="530" t="s">
        <v>321</v>
      </c>
      <c r="B26" s="530" t="s">
        <v>305</v>
      </c>
      <c r="C26" s="531" t="s">
        <v>72</v>
      </c>
      <c r="D26" s="532">
        <v>105</v>
      </c>
      <c r="E26" s="532">
        <v>15</v>
      </c>
      <c r="F26" s="533">
        <v>7</v>
      </c>
      <c r="G26" s="532">
        <v>74</v>
      </c>
      <c r="H26" s="534">
        <v>1</v>
      </c>
      <c r="I26" s="532">
        <f t="shared" si="0"/>
        <v>-31</v>
      </c>
      <c r="J26" s="535">
        <v>5</v>
      </c>
      <c r="K26" s="536">
        <f t="shared" si="1"/>
        <v>-2</v>
      </c>
      <c r="L26" s="530" t="s">
        <v>322</v>
      </c>
      <c r="M26" s="530" t="s">
        <v>322</v>
      </c>
      <c r="N26" s="530" t="s">
        <v>357</v>
      </c>
    </row>
    <row r="27" spans="1:14" ht="24" customHeight="1">
      <c r="A27" s="567" t="s">
        <v>318</v>
      </c>
      <c r="B27" s="567" t="s">
        <v>295</v>
      </c>
      <c r="C27" s="568" t="s">
        <v>42</v>
      </c>
      <c r="D27" s="569">
        <v>100</v>
      </c>
      <c r="E27" s="569">
        <v>20</v>
      </c>
      <c r="F27" s="570">
        <v>5</v>
      </c>
      <c r="G27" s="569">
        <v>122</v>
      </c>
      <c r="H27" s="571">
        <v>20</v>
      </c>
      <c r="I27" s="569">
        <f t="shared" si="0"/>
        <v>22</v>
      </c>
      <c r="J27" s="572">
        <v>6</v>
      </c>
      <c r="K27" s="573">
        <f t="shared" si="1"/>
        <v>1</v>
      </c>
      <c r="L27" s="567" t="s">
        <v>319</v>
      </c>
      <c r="M27" s="567" t="s">
        <v>320</v>
      </c>
      <c r="N27" s="567" t="s">
        <v>356</v>
      </c>
    </row>
    <row r="28" spans="1:14" ht="24" customHeight="1" thickBot="1">
      <c r="A28" s="553" t="s">
        <v>318</v>
      </c>
      <c r="B28" s="553" t="s">
        <v>343</v>
      </c>
      <c r="C28" s="554" t="s">
        <v>40</v>
      </c>
      <c r="D28" s="556">
        <v>100</v>
      </c>
      <c r="E28" s="556">
        <v>20</v>
      </c>
      <c r="F28" s="558">
        <v>5</v>
      </c>
      <c r="G28" s="556">
        <v>70</v>
      </c>
      <c r="H28" s="557">
        <v>19</v>
      </c>
      <c r="I28" s="556">
        <f t="shared" si="0"/>
        <v>-30</v>
      </c>
      <c r="J28" s="562">
        <v>4</v>
      </c>
      <c r="K28" s="563">
        <f t="shared" si="1"/>
        <v>-1</v>
      </c>
      <c r="L28" s="553" t="s">
        <v>346</v>
      </c>
      <c r="M28" s="553" t="s">
        <v>320</v>
      </c>
      <c r="N28" s="553" t="s">
        <v>355</v>
      </c>
    </row>
  </sheetData>
  <sortState ref="A2:N28">
    <sortCondition ref="A2:A28"/>
    <sortCondition ref="B2:B28"/>
  </sortState>
  <pageMargins left="0.51181102362204722" right="0.31496062992125984" top="0.74803149606299213" bottom="0.35433070866141736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Grups 2018_19</vt:lpstr>
      <vt:lpstr>Grups_2017_18</vt:lpstr>
      <vt:lpstr>Grups_2016_17</vt:lpstr>
      <vt:lpstr>Variacions_grups_2017_18_2</vt:lpstr>
      <vt:lpstr>'Grups 2018_19'!Área_de_impresión</vt:lpstr>
      <vt:lpstr>Variacions_grups_2017_18_2!Área_de_impresión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2018-03-04T18:51:34Z</cp:lastPrinted>
  <dcterms:created xsi:type="dcterms:W3CDTF">2014-03-16T17:58:34Z</dcterms:created>
  <dcterms:modified xsi:type="dcterms:W3CDTF">2018-03-07T19:26:46Z</dcterms:modified>
</cp:coreProperties>
</file>