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Full1" sheetId="1" r:id="rId1"/>
  </sheets>
  <definedNames>
    <definedName name="_xlnm._FilterDatabase" localSheetId="0" hidden="1">Full1!$A$2:$AC$53</definedName>
    <definedName name="_xlnm.Print_Area" localSheetId="0">Full1!$A$1:$AH$77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/>
  <c r="X53"/>
  <c r="X33"/>
  <c r="X34"/>
  <c r="X35"/>
  <c r="X36"/>
  <c r="X37"/>
  <c r="X38"/>
  <c r="X39"/>
  <c r="X40"/>
  <c r="X41"/>
  <c r="X42"/>
  <c r="X43"/>
  <c r="X44"/>
  <c r="X45"/>
  <c r="X46"/>
  <c r="X17"/>
  <c r="X18"/>
  <c r="X19"/>
  <c r="X20"/>
  <c r="X21"/>
  <c r="X22"/>
  <c r="X23"/>
  <c r="X24"/>
  <c r="X25"/>
  <c r="X26"/>
  <c r="X27"/>
  <c r="X28"/>
  <c r="X29"/>
  <c r="X30"/>
  <c r="X31"/>
  <c r="X32"/>
  <c r="X4"/>
  <c r="X5"/>
  <c r="X6"/>
  <c r="X7"/>
  <c r="X8"/>
  <c r="X9"/>
  <c r="X10"/>
  <c r="X11"/>
  <c r="X12"/>
  <c r="X13"/>
  <c r="X14"/>
  <c r="X15"/>
  <c r="X16"/>
  <c r="X3"/>
  <c r="U40"/>
  <c r="U28"/>
  <c r="U41"/>
  <c r="U44"/>
  <c r="U45"/>
  <c r="U13"/>
  <c r="U46"/>
  <c r="U42"/>
  <c r="U26"/>
  <c r="U32"/>
  <c r="U30"/>
  <c r="U21"/>
  <c r="U27"/>
  <c r="U24"/>
  <c r="U12"/>
  <c r="U29"/>
  <c r="U14"/>
  <c r="U25"/>
  <c r="U38"/>
  <c r="U11"/>
  <c r="U37"/>
  <c r="U15"/>
  <c r="U35"/>
  <c r="U43"/>
  <c r="U36"/>
  <c r="U7"/>
  <c r="U33"/>
  <c r="U5"/>
  <c r="U4"/>
  <c r="U9"/>
  <c r="U18"/>
  <c r="U6"/>
  <c r="U19"/>
  <c r="U16"/>
  <c r="U23"/>
  <c r="U10"/>
  <c r="U22"/>
  <c r="U8"/>
  <c r="U20"/>
  <c r="U31"/>
  <c r="U39"/>
  <c r="U17"/>
  <c r="U34"/>
  <c r="U3"/>
  <c r="AH19"/>
  <c r="AH7"/>
  <c r="AH12"/>
  <c r="AH43"/>
  <c r="AH29"/>
  <c r="AH21"/>
  <c r="AH17"/>
  <c r="AH34"/>
  <c r="AH35"/>
  <c r="AH8"/>
  <c r="AH20"/>
  <c r="AH3"/>
  <c r="AH39"/>
  <c r="AH4"/>
  <c r="AH14"/>
  <c r="AH31"/>
  <c r="AH6"/>
  <c r="AH32"/>
  <c r="AH38"/>
  <c r="AH27"/>
  <c r="AH22"/>
  <c r="AH25"/>
  <c r="AH9"/>
  <c r="AH18"/>
  <c r="AH33"/>
  <c r="AH11"/>
  <c r="AH36"/>
  <c r="AH5"/>
  <c r="AH26"/>
  <c r="AH40"/>
  <c r="AH23"/>
  <c r="AH10"/>
  <c r="AH30"/>
  <c r="AH16"/>
  <c r="AH37"/>
  <c r="AH24"/>
  <c r="AH15"/>
  <c r="AF19"/>
  <c r="AF7"/>
  <c r="AF12"/>
  <c r="AF43"/>
  <c r="AF29"/>
  <c r="AF21"/>
  <c r="AF17"/>
  <c r="AF34"/>
  <c r="AF35"/>
  <c r="AF8"/>
  <c r="AF20"/>
  <c r="AF3"/>
  <c r="AF39"/>
  <c r="AF4"/>
  <c r="AF14"/>
  <c r="AF31"/>
  <c r="AF6"/>
  <c r="AF32"/>
  <c r="AF38"/>
  <c r="AF27"/>
  <c r="AF22"/>
  <c r="AF25"/>
  <c r="AF9"/>
  <c r="AF18"/>
  <c r="AF33"/>
  <c r="AF11"/>
  <c r="AF36"/>
  <c r="AF5"/>
  <c r="AF26"/>
  <c r="AF40"/>
  <c r="AF23"/>
  <c r="AF10"/>
  <c r="AF30"/>
  <c r="AF16"/>
  <c r="AF37"/>
  <c r="AF24"/>
  <c r="AF15"/>
  <c r="AD7"/>
  <c r="AD12"/>
  <c r="AD43"/>
  <c r="AD29"/>
  <c r="AD21"/>
  <c r="AD17"/>
  <c r="AD34"/>
  <c r="AD35"/>
  <c r="AD8"/>
  <c r="AD20"/>
  <c r="AD3"/>
  <c r="AD39"/>
  <c r="AD4"/>
  <c r="AD14"/>
  <c r="AD31"/>
  <c r="AD6"/>
  <c r="AD32"/>
  <c r="AD38"/>
  <c r="AD27"/>
  <c r="AD22"/>
  <c r="AD25"/>
  <c r="AD9"/>
  <c r="AD18"/>
  <c r="AD33"/>
  <c r="AD11"/>
  <c r="AD36"/>
  <c r="AD5"/>
  <c r="AD26"/>
  <c r="AD40"/>
  <c r="AD23"/>
  <c r="AD10"/>
  <c r="AD30"/>
  <c r="AD16"/>
  <c r="AD37"/>
  <c r="AD24"/>
  <c r="AD19"/>
  <c r="AD15"/>
  <c r="AB53"/>
  <c r="AC19"/>
  <c r="AC7"/>
  <c r="AC12"/>
  <c r="AC43"/>
  <c r="AE43" s="1"/>
  <c r="AC29"/>
  <c r="AC21"/>
  <c r="AC17"/>
  <c r="AC34"/>
  <c r="AC35"/>
  <c r="AC8"/>
  <c r="AC20"/>
  <c r="AC3"/>
  <c r="AC39"/>
  <c r="AC4"/>
  <c r="AC14"/>
  <c r="AC31"/>
  <c r="AE31" s="1"/>
  <c r="AC6"/>
  <c r="AC32"/>
  <c r="AC38"/>
  <c r="AC27"/>
  <c r="AE27" s="1"/>
  <c r="AC22"/>
  <c r="AC25"/>
  <c r="AC9"/>
  <c r="AC18"/>
  <c r="AE18" s="1"/>
  <c r="AC33"/>
  <c r="AC11"/>
  <c r="AC36"/>
  <c r="AC5"/>
  <c r="AE5" s="1"/>
  <c r="AC26"/>
  <c r="AC40"/>
  <c r="AC23"/>
  <c r="AC10"/>
  <c r="AE10" s="1"/>
  <c r="AC30"/>
  <c r="AC16"/>
  <c r="AC37"/>
  <c r="AC24"/>
  <c r="AE24" s="1"/>
  <c r="AC15"/>
  <c r="Z28"/>
  <c r="Z19"/>
  <c r="Z7"/>
  <c r="Z12"/>
  <c r="Z43"/>
  <c r="Z29"/>
  <c r="Z21"/>
  <c r="Z17"/>
  <c r="Z41"/>
  <c r="Z34"/>
  <c r="Z35"/>
  <c r="Z8"/>
  <c r="Z20"/>
  <c r="Z3"/>
  <c r="Z39"/>
  <c r="Z4"/>
  <c r="Z14"/>
  <c r="Z31"/>
  <c r="Z6"/>
  <c r="Z32"/>
  <c r="Z38"/>
  <c r="Z27"/>
  <c r="Z22"/>
  <c r="Z25"/>
  <c r="Z9"/>
  <c r="Z18"/>
  <c r="Z33"/>
  <c r="Z11"/>
  <c r="Z36"/>
  <c r="Z5"/>
  <c r="Z26"/>
  <c r="Z40"/>
  <c r="Z23"/>
  <c r="Z10"/>
  <c r="Z13"/>
  <c r="Z30"/>
  <c r="Z16"/>
  <c r="Z37"/>
  <c r="Z24"/>
  <c r="Z15"/>
  <c r="V19"/>
  <c r="W19"/>
  <c r="V7"/>
  <c r="W7"/>
  <c r="V12"/>
  <c r="W12"/>
  <c r="V43"/>
  <c r="W43"/>
  <c r="V29"/>
  <c r="W29"/>
  <c r="V28"/>
  <c r="W28"/>
  <c r="V21"/>
  <c r="W21"/>
  <c r="V17"/>
  <c r="W17"/>
  <c r="V41"/>
  <c r="W41"/>
  <c r="V34"/>
  <c r="W34"/>
  <c r="V35"/>
  <c r="W35"/>
  <c r="V8"/>
  <c r="W8"/>
  <c r="V20"/>
  <c r="W20"/>
  <c r="V3"/>
  <c r="W3"/>
  <c r="V39"/>
  <c r="W39"/>
  <c r="V4"/>
  <c r="W4"/>
  <c r="V14"/>
  <c r="W14"/>
  <c r="V31"/>
  <c r="W31"/>
  <c r="V6"/>
  <c r="W6"/>
  <c r="V32"/>
  <c r="W32"/>
  <c r="V38"/>
  <c r="W38"/>
  <c r="V27"/>
  <c r="W27"/>
  <c r="V22"/>
  <c r="W22"/>
  <c r="V25"/>
  <c r="W25"/>
  <c r="V9"/>
  <c r="W9"/>
  <c r="V18"/>
  <c r="W18"/>
  <c r="V33"/>
  <c r="W33"/>
  <c r="V11"/>
  <c r="W11"/>
  <c r="V36"/>
  <c r="W36"/>
  <c r="V5"/>
  <c r="W5"/>
  <c r="V26"/>
  <c r="W26"/>
  <c r="V40"/>
  <c r="W40"/>
  <c r="V23"/>
  <c r="W23"/>
  <c r="V10"/>
  <c r="W10"/>
  <c r="V13"/>
  <c r="W13"/>
  <c r="V30"/>
  <c r="W30"/>
  <c r="V16"/>
  <c r="W16"/>
  <c r="V37"/>
  <c r="W37"/>
  <c r="V24"/>
  <c r="W24"/>
  <c r="W15"/>
  <c r="V15"/>
  <c r="K53"/>
  <c r="L53"/>
  <c r="M53"/>
  <c r="N53"/>
  <c r="S53"/>
  <c r="T53"/>
  <c r="Y53"/>
  <c r="AD53" s="1"/>
  <c r="AA53"/>
  <c r="J53"/>
  <c r="AG19"/>
  <c r="AG7"/>
  <c r="AG12"/>
  <c r="AG43"/>
  <c r="AG29"/>
  <c r="AG21"/>
  <c r="AG17"/>
  <c r="AG34"/>
  <c r="AG35"/>
  <c r="AG8"/>
  <c r="AG20"/>
  <c r="AG3"/>
  <c r="AG39"/>
  <c r="AG4"/>
  <c r="AG14"/>
  <c r="AG31"/>
  <c r="AG6"/>
  <c r="AG32"/>
  <c r="AG38"/>
  <c r="AG27"/>
  <c r="AG22"/>
  <c r="AG25"/>
  <c r="AG9"/>
  <c r="AG18"/>
  <c r="AG33"/>
  <c r="AG11"/>
  <c r="AG36"/>
  <c r="AG5"/>
  <c r="AG26"/>
  <c r="AG40"/>
  <c r="AG23"/>
  <c r="AG10"/>
  <c r="AG30"/>
  <c r="AG16"/>
  <c r="AG37"/>
  <c r="AG24"/>
  <c r="AG15"/>
  <c r="O7"/>
  <c r="P7"/>
  <c r="O50"/>
  <c r="P50"/>
  <c r="O12"/>
  <c r="P12"/>
  <c r="O43"/>
  <c r="P43"/>
  <c r="O47"/>
  <c r="P47"/>
  <c r="O29"/>
  <c r="P29"/>
  <c r="O28"/>
  <c r="P28"/>
  <c r="O21"/>
  <c r="P21"/>
  <c r="O17"/>
  <c r="P17"/>
  <c r="O41"/>
  <c r="P41"/>
  <c r="O34"/>
  <c r="P34"/>
  <c r="O35"/>
  <c r="P35"/>
  <c r="O8"/>
  <c r="P8"/>
  <c r="O49"/>
  <c r="P49"/>
  <c r="O20"/>
  <c r="P20"/>
  <c r="O3"/>
  <c r="P3"/>
  <c r="O39"/>
  <c r="P39"/>
  <c r="O4"/>
  <c r="P4"/>
  <c r="O44"/>
  <c r="P44"/>
  <c r="O14"/>
  <c r="P14"/>
  <c r="O31"/>
  <c r="P31"/>
  <c r="O51"/>
  <c r="P51"/>
  <c r="O6"/>
  <c r="P6"/>
  <c r="O48"/>
  <c r="P48"/>
  <c r="O32"/>
  <c r="P32"/>
  <c r="O38"/>
  <c r="P38"/>
  <c r="O27"/>
  <c r="P27"/>
  <c r="O22"/>
  <c r="P22"/>
  <c r="O25"/>
  <c r="P25"/>
  <c r="O45"/>
  <c r="P45"/>
  <c r="O9"/>
  <c r="P9"/>
  <c r="O18"/>
  <c r="P18"/>
  <c r="O33"/>
  <c r="P33"/>
  <c r="O52"/>
  <c r="P52"/>
  <c r="O11"/>
  <c r="P11"/>
  <c r="O36"/>
  <c r="P36"/>
  <c r="O5"/>
  <c r="P5"/>
  <c r="O26"/>
  <c r="P26"/>
  <c r="O40"/>
  <c r="P40"/>
  <c r="O23"/>
  <c r="P23"/>
  <c r="O10"/>
  <c r="P10"/>
  <c r="O13"/>
  <c r="P13"/>
  <c r="O30"/>
  <c r="P30"/>
  <c r="O16"/>
  <c r="P16"/>
  <c r="O37"/>
  <c r="P37"/>
  <c r="O46"/>
  <c r="P46"/>
  <c r="O42"/>
  <c r="P42"/>
  <c r="O24"/>
  <c r="P24"/>
  <c r="Q7"/>
  <c r="P19"/>
  <c r="O19"/>
  <c r="Q19"/>
  <c r="P15"/>
  <c r="O15"/>
  <c r="AE16" l="1"/>
  <c r="AE25"/>
  <c r="AE32"/>
  <c r="AE4"/>
  <c r="AE8"/>
  <c r="AE21"/>
  <c r="AE26"/>
  <c r="AE33"/>
  <c r="AE22"/>
  <c r="AE6"/>
  <c r="AE39"/>
  <c r="AE35"/>
  <c r="AE29"/>
  <c r="AE19"/>
  <c r="AE37"/>
  <c r="AE23"/>
  <c r="AE36"/>
  <c r="AE9"/>
  <c r="AE38"/>
  <c r="AE14"/>
  <c r="AE20"/>
  <c r="AE17"/>
  <c r="AE12"/>
  <c r="AF53"/>
  <c r="AH53"/>
  <c r="AE15"/>
  <c r="Q53"/>
  <c r="AE3"/>
  <c r="AE34"/>
  <c r="AE30"/>
  <c r="AE40"/>
  <c r="AE11"/>
  <c r="AE7"/>
  <c r="O53"/>
  <c r="AC53"/>
  <c r="AE53" s="1"/>
  <c r="P53"/>
  <c r="W53"/>
  <c r="V53"/>
  <c r="Z53"/>
  <c r="AG53"/>
</calcChain>
</file>

<file path=xl/sharedStrings.xml><?xml version="1.0" encoding="utf-8"?>
<sst xmlns="http://schemas.openxmlformats.org/spreadsheetml/2006/main" count="328" uniqueCount="166">
  <si>
    <t>D</t>
  </si>
  <si>
    <t>M</t>
  </si>
  <si>
    <t>E</t>
  </si>
  <si>
    <t>K</t>
  </si>
  <si>
    <t>I</t>
  </si>
  <si>
    <t>R</t>
  </si>
  <si>
    <t>codi</t>
  </si>
  <si>
    <t>responsable</t>
  </si>
  <si>
    <t>n34</t>
  </si>
  <si>
    <t>n45</t>
  </si>
  <si>
    <t>FOMA</t>
  </si>
  <si>
    <t>X</t>
  </si>
  <si>
    <t>Joana d'Arc Prat Farran</t>
  </si>
  <si>
    <t>comp-r</t>
  </si>
  <si>
    <t>Chema Ibáñez</t>
  </si>
  <si>
    <t>DIAO</t>
  </si>
  <si>
    <t>Dolors López Membrilla</t>
  </si>
  <si>
    <t>FIS1</t>
  </si>
  <si>
    <t>Arcadi Pejoan Alcobé</t>
  </si>
  <si>
    <t>SEDI</t>
  </si>
  <si>
    <t>Jordi Prat Tasias</t>
  </si>
  <si>
    <t>DIDU</t>
  </si>
  <si>
    <t>Daniel Guasch</t>
  </si>
  <si>
    <t>EXAR</t>
  </si>
  <si>
    <t>Rafael Morillas Varón</t>
  </si>
  <si>
    <t>MCME</t>
  </si>
  <si>
    <t>Balduí Blanqué</t>
  </si>
  <si>
    <t>SIOP</t>
  </si>
  <si>
    <t>CIMA</t>
  </si>
  <si>
    <t>Josep A. Picas</t>
  </si>
  <si>
    <t>TSAI</t>
  </si>
  <si>
    <t>PRFA</t>
  </si>
  <si>
    <t>Enric Martín</t>
  </si>
  <si>
    <t>INCO</t>
  </si>
  <si>
    <t>Sergi Sánchez</t>
  </si>
  <si>
    <t>MFLU</t>
  </si>
  <si>
    <t>Montserrat Carbonell</t>
  </si>
  <si>
    <t xml:space="preserve">Bernardino Casas </t>
  </si>
  <si>
    <t xml:space="preserve">Immaculada Massana </t>
  </si>
  <si>
    <t>PMUD</t>
  </si>
  <si>
    <t>Jordi Esteve</t>
  </si>
  <si>
    <t>PRO1</t>
  </si>
  <si>
    <t>SIEL</t>
  </si>
  <si>
    <t>Marcel Torrent</t>
  </si>
  <si>
    <t>MAE2</t>
  </si>
  <si>
    <t>INFO</t>
  </si>
  <si>
    <t>Angels Hernandez</t>
  </si>
  <si>
    <t>REAU</t>
  </si>
  <si>
    <t>Francisco Javier Ruiz</t>
  </si>
  <si>
    <t>EXG2</t>
  </si>
  <si>
    <t>Joan Josep Aliau</t>
  </si>
  <si>
    <t>LOAL</t>
  </si>
  <si>
    <t>Julio Fernández</t>
  </si>
  <si>
    <t>EQDI</t>
  </si>
  <si>
    <t>EMPR</t>
  </si>
  <si>
    <t>Marta Díaz</t>
  </si>
  <si>
    <t>SEMA</t>
  </si>
  <si>
    <t>Maite Baile</t>
  </si>
  <si>
    <t>MAES</t>
  </si>
  <si>
    <t>PACO</t>
  </si>
  <si>
    <t>Eva Marín Tordera</t>
  </si>
  <si>
    <t>ESC2</t>
  </si>
  <si>
    <t>ESC1</t>
  </si>
  <si>
    <t>Adrian Asensio Garcia</t>
  </si>
  <si>
    <t>FENT</t>
  </si>
  <si>
    <t>Jaume Miquel Masalles</t>
  </si>
  <si>
    <t>MATH</t>
  </si>
  <si>
    <t>ELAN</t>
  </si>
  <si>
    <t xml:space="preserve">Pedro Francisco Gayá </t>
  </si>
  <si>
    <t>Marta Musté</t>
  </si>
  <si>
    <t>QUIM</t>
  </si>
  <si>
    <t>Nativitat Salvadó</t>
  </si>
  <si>
    <t>ELPO</t>
  </si>
  <si>
    <t>Miguel Castilla</t>
  </si>
  <si>
    <t>Jordi Garcia</t>
  </si>
  <si>
    <t>Rafael Ramón Ramos Lara</t>
  </si>
  <si>
    <t>REIN</t>
  </si>
  <si>
    <t>Neus Català</t>
  </si>
  <si>
    <t>SODX</t>
  </si>
  <si>
    <t>Antonio Rodriguez Garcia</t>
  </si>
  <si>
    <t>FOME</t>
  </si>
  <si>
    <t>Maurici Sivatte</t>
  </si>
  <si>
    <t>FISI</t>
  </si>
  <si>
    <t>Xavier Navarro</t>
  </si>
  <si>
    <t>Josefina Antonijuan</t>
  </si>
  <si>
    <t>Josep M. Merenciano</t>
  </si>
  <si>
    <t>INPS</t>
  </si>
  <si>
    <t>Pere Ponsa Asensio</t>
  </si>
  <si>
    <t>DIAP</t>
  </si>
  <si>
    <t>Ingrid Magnusson</t>
  </si>
  <si>
    <t>MECA</t>
  </si>
  <si>
    <t>pres-r</t>
  </si>
  <si>
    <t xml:space="preserve">Nous </t>
  </si>
  <si>
    <t>GEPR</t>
  </si>
  <si>
    <t>INTE</t>
  </si>
  <si>
    <t>ESIN</t>
  </si>
  <si>
    <t>RMA2</t>
  </si>
  <si>
    <t>SIDI</t>
  </si>
  <si>
    <t>CAAV</t>
  </si>
  <si>
    <t>DAMO</t>
  </si>
  <si>
    <t>INEP</t>
  </si>
  <si>
    <t>%apr/mat</t>
  </si>
  <si>
    <t>%apr/pres</t>
  </si>
  <si>
    <t>notM-pres</t>
  </si>
  <si>
    <t>Repet</t>
  </si>
  <si>
    <t>TotMatr</t>
  </si>
  <si>
    <t>Np</t>
  </si>
  <si>
    <t>assig</t>
  </si>
  <si>
    <t>Nous</t>
  </si>
  <si>
    <t>Apro</t>
  </si>
  <si>
    <t>Reav</t>
  </si>
  <si>
    <t>%apro</t>
  </si>
  <si>
    <t>sobre presentats totals</t>
  </si>
  <si>
    <t>Dades de la reavaluació</t>
  </si>
  <si>
    <t>Totals que han fet reavaluació =</t>
  </si>
  <si>
    <t>%n34</t>
  </si>
  <si>
    <t>%n45</t>
  </si>
  <si>
    <t>%pres-r</t>
  </si>
  <si>
    <t>%comp</t>
  </si>
  <si>
    <t>%millora</t>
  </si>
  <si>
    <t>sobre els que podien fer la reavaluació</t>
  </si>
  <si>
    <t>sobre els presentats a la reaval.</t>
  </si>
  <si>
    <t>apro-r</t>
  </si>
  <si>
    <t>%apro-r</t>
  </si>
  <si>
    <t>%millora-r</t>
  </si>
  <si>
    <t>Nombre d'estudiants que fan l'assignatura per primera vegada (nous)</t>
  </si>
  <si>
    <t>Nombre d'estudiants que fan l'assignatura per segona o més vegades (repetidors)</t>
  </si>
  <si>
    <t>Nombre total d'estudiants matriculats</t>
  </si>
  <si>
    <t>Nombre d'estudiants no presentats a cap acte avaluatiu</t>
  </si>
  <si>
    <t>Percentatge d'aprovats finals sobre el total de matriculats</t>
  </si>
  <si>
    <t>Nombre d'estudiants aprovats finals (nota final &gt;=5)</t>
  </si>
  <si>
    <t>Percentatge d'aprovats finals sobre el estudiants presentats a algun acte avaluatiu (total matriculats menys no presentats)</t>
  </si>
  <si>
    <t>si</t>
  </si>
  <si>
    <t>no</t>
  </si>
  <si>
    <t>Abans de la reavaluació, nombre d'estudiants amb Nota Final  4&lt;=NF&lt;5</t>
  </si>
  <si>
    <t>Abans de la reavaluació, nombre d'estudiants amb Nota Final 3&lt;=NF&lt;4</t>
  </si>
  <si>
    <t>Percentatge d'estudiants amb 3&lt;=NF&lt;4 sobre el total amb 3&lt;=NF&lt;5</t>
  </si>
  <si>
    <t>Percentatge d'estudiants amb 4&lt;=NF&lt;5 sobre el total amb 3&lt;=NF&lt;5</t>
  </si>
  <si>
    <t>Percentatge d'estudiants presentats a la reavaluació sobre el total amn 3&lt;=NF&lt;5</t>
  </si>
  <si>
    <t>Nombre d'estudiants presentats a la reavaluació</t>
  </si>
  <si>
    <t>Nombre d'estudiants que han aprovat l'assignatura realitzant la reavaluació</t>
  </si>
  <si>
    <t>Percentatge d'estudiants que han aprovat l'assignatura realitzant la reavaluació, sobre els estudiants presentats a la reavaluació</t>
  </si>
  <si>
    <t>Nombre d'estudiants que han obtingut una qualificacio compensable (4&lt;=NF&lt;5) a l'assignatura realitzant la reavaluació</t>
  </si>
  <si>
    <t>Percentatge d'estudiants que han obtingut una qualificacio compensable (4&lt;=NF&lt;5) a l'assignatura realitzant la reavaluació, sobre els presentats a la reavaluació</t>
  </si>
  <si>
    <t>Percentatge dels estudiants que han millorat (aprovat o compensable) sobre els presentats a la reavaluacio, suma dels dos pencentatges anteriors</t>
  </si>
  <si>
    <t>Percentatge dels estudiants que han millorat (aprovat o compensable) sobre els que podian fer la reavaluació</t>
  </si>
  <si>
    <t>Percentatge d'estudiants que han aprovat l'assignatura realitzant la reavaluació, sobre el total d'estudiants presentats de l'assignatura</t>
  </si>
  <si>
    <t>Percentatge d'estudiants que han obtingut una qualificacio compensable (4&lt;=NF&lt;5)  realitzant la reavaluació, sobre el total d'estudiants presentats de l'assignatura</t>
  </si>
  <si>
    <t>Titulacions</t>
  </si>
  <si>
    <t>sigles</t>
  </si>
  <si>
    <t>professor</t>
  </si>
  <si>
    <t>Dades de matriculats i dels resultats final d'avaluació de l'assignatura</t>
  </si>
  <si>
    <t>Nota mitjana final dels estudiants presentats (a algun acte avaluatiu)</t>
  </si>
  <si>
    <t>si/no = si estava o no previst fer reavaluació</t>
  </si>
  <si>
    <t>n35</t>
  </si>
  <si>
    <t>%n35/pre</t>
  </si>
  <si>
    <t>- Un 26,6% del total de presentados en las asignaturas tenia notas entre 3 y 5 y podia optar a la reevaluacion</t>
  </si>
  <si>
    <t>- Del total de presentados a la reevalacion, un 38,5% aprobo la asignatura y un 14,9% obtuvo un compensable que antes no tenia.</t>
  </si>
  <si>
    <t>- Por tanto, del total de presentados a la reevaluacion, un 53,3% obtuvo alguna mejora</t>
  </si>
  <si>
    <t>- En 20 asignaturas el porcentaje de aprobados por reevaluacion fue mayor o igual al 50%, y en 24 fue inferior al 50%</t>
  </si>
  <si>
    <t>- En 12 asignaturas el porcentaje de aprobados por reevaluacion fue mayor al 80%</t>
  </si>
  <si>
    <t>- En 7 asignaturas el porcentaje de aprobados por reevaluacion fue inferior al 20%</t>
  </si>
  <si>
    <t xml:space="preserve">   sin la reevaluacion, éste porcentaje habria sido un 8,21% mas bajo, un 57,84%</t>
  </si>
  <si>
    <t>Tomando como base para los porcentajes el numero de estudiantes presentados a la reevaluacion, se obtienen tambien estos recuentos:</t>
  </si>
  <si>
    <t>- De los anteriores, se presentaron a la reevaluacion un 80.5%</t>
  </si>
  <si>
    <t>-  Media de aprobados sobre presentados para las 50 asignaturas de la tabla = 66,05%, 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</si>
</sst>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000000"/>
      <name val="Arial Unicode MS"/>
      <family val="2"/>
    </font>
    <font>
      <sz val="11"/>
      <color theme="1"/>
      <name val="Arial Unicode MS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5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10" fontId="0" fillId="0" borderId="7" xfId="0" applyNumberFormat="1" applyBorder="1" applyAlignment="1">
      <alignment vertical="top"/>
    </xf>
    <xf numFmtId="10" fontId="0" fillId="0" borderId="0" xfId="0" applyNumberFormat="1" applyAlignment="1">
      <alignment vertical="top"/>
    </xf>
    <xf numFmtId="2" fontId="0" fillId="0" borderId="7" xfId="0" applyNumberFormat="1" applyBorder="1" applyAlignment="1">
      <alignment vertical="top"/>
    </xf>
    <xf numFmtId="2" fontId="0" fillId="0" borderId="2" xfId="0" applyNumberFormat="1" applyBorder="1" applyAlignment="1">
      <alignment vertical="top"/>
    </xf>
    <xf numFmtId="2" fontId="0" fillId="0" borderId="0" xfId="0" applyNumberFormat="1" applyAlignment="1">
      <alignment vertical="top"/>
    </xf>
    <xf numFmtId="10" fontId="0" fillId="0" borderId="0" xfId="0" applyNumberFormat="1"/>
    <xf numFmtId="10" fontId="0" fillId="2" borderId="2" xfId="0" applyNumberFormat="1" applyFill="1" applyBorder="1"/>
    <xf numFmtId="0" fontId="1" fillId="2" borderId="14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right" vertical="top"/>
    </xf>
    <xf numFmtId="10" fontId="1" fillId="2" borderId="14" xfId="0" applyNumberFormat="1" applyFont="1" applyFill="1" applyBorder="1" applyAlignment="1">
      <alignment horizontal="right" vertical="top"/>
    </xf>
    <xf numFmtId="2" fontId="1" fillId="2" borderId="14" xfId="0" applyNumberFormat="1" applyFont="1" applyFill="1" applyBorder="1" applyAlignment="1">
      <alignment horizontal="right" vertical="top"/>
    </xf>
    <xf numFmtId="0" fontId="0" fillId="2" borderId="16" xfId="0" applyFill="1" applyBorder="1" applyAlignment="1">
      <alignment horizontal="right" vertical="top"/>
    </xf>
    <xf numFmtId="10" fontId="0" fillId="2" borderId="16" xfId="0" applyNumberFormat="1" applyFill="1" applyBorder="1" applyAlignment="1">
      <alignment vertical="top"/>
    </xf>
    <xf numFmtId="2" fontId="0" fillId="2" borderId="17" xfId="0" applyNumberFormat="1" applyFill="1" applyBorder="1" applyAlignment="1">
      <alignment vertical="top"/>
    </xf>
    <xf numFmtId="0" fontId="1" fillId="4" borderId="14" xfId="0" applyFont="1" applyFill="1" applyBorder="1" applyAlignment="1">
      <alignment horizontal="right" vertical="top"/>
    </xf>
    <xf numFmtId="0" fontId="1" fillId="4" borderId="15" xfId="0" applyFont="1" applyFill="1" applyBorder="1" applyAlignment="1">
      <alignment horizontal="right" vertical="top"/>
    </xf>
    <xf numFmtId="0" fontId="1" fillId="0" borderId="13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horizontal="right" vertical="top"/>
    </xf>
    <xf numFmtId="164" fontId="1" fillId="5" borderId="15" xfId="0" applyNumberFormat="1" applyFont="1" applyFill="1" applyBorder="1" applyAlignment="1">
      <alignment horizontal="right" vertical="top"/>
    </xf>
    <xf numFmtId="164" fontId="0" fillId="0" borderId="9" xfId="0" applyNumberFormat="1" applyBorder="1" applyAlignment="1">
      <alignment horizontal="right" vertical="top"/>
    </xf>
    <xf numFmtId="164" fontId="0" fillId="0" borderId="10" xfId="0" applyNumberFormat="1" applyBorder="1" applyAlignment="1">
      <alignment horizontal="right" vertical="top"/>
    </xf>
    <xf numFmtId="164" fontId="0" fillId="0" borderId="0" xfId="0" applyNumberFormat="1" applyAlignment="1">
      <alignment horizontal="right" vertical="top"/>
    </xf>
    <xf numFmtId="164" fontId="1" fillId="5" borderId="14" xfId="0" applyNumberFormat="1" applyFont="1" applyFill="1" applyBorder="1" applyAlignment="1">
      <alignment horizontal="right" vertical="top"/>
    </xf>
    <xf numFmtId="164" fontId="1" fillId="5" borderId="14" xfId="0" quotePrefix="1" applyNumberFormat="1" applyFont="1" applyFill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0" fillId="0" borderId="2" xfId="0" applyNumberFormat="1" applyBorder="1" applyAlignment="1">
      <alignment horizontal="right" vertical="top"/>
    </xf>
    <xf numFmtId="164" fontId="0" fillId="0" borderId="5" xfId="0" applyNumberFormat="1" applyBorder="1" applyAlignment="1">
      <alignment horizontal="right" vertical="top"/>
    </xf>
    <xf numFmtId="164" fontId="0" fillId="0" borderId="11" xfId="0" applyNumberFormat="1" applyBorder="1" applyAlignment="1">
      <alignment horizontal="right" vertical="top"/>
    </xf>
    <xf numFmtId="164" fontId="0" fillId="0" borderId="15" xfId="0" applyNumberFormat="1" applyBorder="1" applyAlignment="1">
      <alignment horizontal="right" vertical="top"/>
    </xf>
    <xf numFmtId="2" fontId="0" fillId="0" borderId="14" xfId="0" applyNumberFormat="1" applyBorder="1" applyAlignment="1">
      <alignment horizontal="right" vertical="top"/>
    </xf>
    <xf numFmtId="10" fontId="0" fillId="2" borderId="5" xfId="0" applyNumberFormat="1" applyFill="1" applyBorder="1" applyAlignment="1">
      <alignment vertical="top"/>
    </xf>
    <xf numFmtId="164" fontId="0" fillId="6" borderId="15" xfId="0" applyNumberFormat="1" applyFill="1" applyBorder="1" applyAlignment="1">
      <alignment horizontal="right" vertical="top"/>
    </xf>
    <xf numFmtId="164" fontId="0" fillId="6" borderId="14" xfId="0" applyNumberFormat="1" applyFill="1" applyBorder="1" applyAlignment="1">
      <alignment horizontal="right" vertical="top"/>
    </xf>
    <xf numFmtId="164" fontId="0" fillId="0" borderId="7" xfId="0" applyNumberFormat="1" applyBorder="1"/>
    <xf numFmtId="164" fontId="0" fillId="0" borderId="2" xfId="0" applyNumberFormat="1" applyBorder="1"/>
    <xf numFmtId="164" fontId="0" fillId="0" borderId="14" xfId="0" applyNumberFormat="1" applyBorder="1"/>
    <xf numFmtId="164" fontId="0" fillId="0" borderId="0" xfId="0" applyNumberFormat="1"/>
    <xf numFmtId="10" fontId="0" fillId="2" borderId="14" xfId="0" applyNumberFormat="1" applyFill="1" applyBorder="1"/>
    <xf numFmtId="0" fontId="0" fillId="4" borderId="9" xfId="0" applyFill="1" applyBorder="1" applyAlignment="1">
      <alignment horizontal="right" vertical="top"/>
    </xf>
    <xf numFmtId="0" fontId="0" fillId="4" borderId="10" xfId="0" applyFill="1" applyBorder="1" applyAlignment="1">
      <alignment horizontal="right" vertical="top"/>
    </xf>
    <xf numFmtId="0" fontId="0" fillId="2" borderId="7" xfId="0" applyFill="1" applyBorder="1" applyAlignment="1">
      <alignment horizontal="right" vertical="top"/>
    </xf>
    <xf numFmtId="0" fontId="0" fillId="2" borderId="2" xfId="0" applyFill="1" applyBorder="1" applyAlignment="1">
      <alignment horizontal="right" vertical="top"/>
    </xf>
    <xf numFmtId="10" fontId="0" fillId="3" borderId="3" xfId="0" applyNumberFormat="1" applyFill="1" applyBorder="1"/>
    <xf numFmtId="10" fontId="0" fillId="3" borderId="8" xfId="0" applyNumberFormat="1" applyFill="1" applyBorder="1"/>
    <xf numFmtId="164" fontId="1" fillId="5" borderId="18" xfId="0" applyNumberFormat="1" applyFont="1" applyFill="1" applyBorder="1" applyAlignment="1">
      <alignment horizontal="right" vertical="top"/>
    </xf>
    <xf numFmtId="164" fontId="0" fillId="5" borderId="19" xfId="0" applyNumberFormat="1" applyFill="1" applyBorder="1"/>
    <xf numFmtId="164" fontId="0" fillId="0" borderId="20" xfId="0" applyNumberFormat="1" applyBorder="1" applyAlignment="1">
      <alignment horizontal="right" vertical="top"/>
    </xf>
    <xf numFmtId="0" fontId="0" fillId="2" borderId="20" xfId="0" applyFill="1" applyBorder="1" applyAlignment="1">
      <alignment horizontal="right" vertical="top"/>
    </xf>
    <xf numFmtId="0" fontId="0" fillId="4" borderId="21" xfId="0" applyFill="1" applyBorder="1" applyAlignment="1">
      <alignment horizontal="right" vertical="top"/>
    </xf>
    <xf numFmtId="164" fontId="0" fillId="0" borderId="21" xfId="0" applyNumberFormat="1" applyBorder="1" applyAlignment="1">
      <alignment horizontal="right" vertical="top"/>
    </xf>
    <xf numFmtId="164" fontId="0" fillId="0" borderId="20" xfId="0" applyNumberFormat="1" applyBorder="1"/>
    <xf numFmtId="164" fontId="0" fillId="0" borderId="22" xfId="0" applyNumberFormat="1" applyBorder="1"/>
    <xf numFmtId="10" fontId="0" fillId="2" borderId="20" xfId="0" applyNumberFormat="1" applyFill="1" applyBorder="1"/>
    <xf numFmtId="10" fontId="0" fillId="3" borderId="23" xfId="0" applyNumberFormat="1" applyFill="1" applyBorder="1"/>
    <xf numFmtId="0" fontId="0" fillId="8" borderId="0" xfId="0" applyFill="1" applyAlignment="1">
      <alignment horizontal="right" vertical="top"/>
    </xf>
    <xf numFmtId="164" fontId="0" fillId="8" borderId="0" xfId="0" applyNumberFormat="1" applyFill="1" applyAlignment="1">
      <alignment horizontal="right" vertical="top"/>
    </xf>
    <xf numFmtId="0" fontId="1" fillId="9" borderId="0" xfId="0" applyFont="1" applyFill="1" applyBorder="1" applyAlignment="1">
      <alignment horizontal="left" vertical="top"/>
    </xf>
    <xf numFmtId="0" fontId="0" fillId="9" borderId="0" xfId="0" applyFill="1" applyBorder="1" applyAlignment="1">
      <alignment horizontal="left" vertical="top"/>
    </xf>
    <xf numFmtId="0" fontId="0" fillId="9" borderId="0" xfId="0" applyFill="1" applyBorder="1" applyAlignment="1">
      <alignment horizontal="right" vertical="top"/>
    </xf>
    <xf numFmtId="10" fontId="0" fillId="9" borderId="0" xfId="0" applyNumberFormat="1" applyFill="1" applyBorder="1" applyAlignment="1">
      <alignment vertical="top"/>
    </xf>
    <xf numFmtId="2" fontId="0" fillId="9" borderId="0" xfId="0" applyNumberFormat="1" applyFill="1" applyBorder="1" applyAlignment="1">
      <alignment horizontal="right" vertical="top"/>
    </xf>
    <xf numFmtId="164" fontId="0" fillId="9" borderId="0" xfId="0" applyNumberFormat="1" applyFill="1" applyBorder="1" applyAlignment="1">
      <alignment horizontal="right" vertical="top"/>
    </xf>
    <xf numFmtId="164" fontId="0" fillId="9" borderId="0" xfId="0" applyNumberFormat="1" applyFill="1" applyBorder="1"/>
    <xf numFmtId="10" fontId="0" fillId="9" borderId="0" xfId="0" applyNumberFormat="1" applyFill="1" applyBorder="1"/>
    <xf numFmtId="0" fontId="0" fillId="9" borderId="0" xfId="0" applyFill="1"/>
    <xf numFmtId="0" fontId="0" fillId="0" borderId="10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4" xfId="0" applyBorder="1" applyAlignment="1">
      <alignment horizontal="right" vertical="top"/>
    </xf>
    <xf numFmtId="10" fontId="0" fillId="0" borderId="24" xfId="0" applyNumberFormat="1" applyBorder="1" applyAlignment="1">
      <alignment vertical="top"/>
    </xf>
    <xf numFmtId="2" fontId="0" fillId="0" borderId="24" xfId="0" applyNumberFormat="1" applyBorder="1" applyAlignment="1">
      <alignment vertical="top"/>
    </xf>
    <xf numFmtId="164" fontId="0" fillId="0" borderId="24" xfId="0" applyNumberFormat="1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0" fillId="0" borderId="10" xfId="0" quotePrefix="1" applyBorder="1" applyAlignment="1">
      <alignment horizontal="left" vertical="top"/>
    </xf>
    <xf numFmtId="10" fontId="0" fillId="5" borderId="7" xfId="0" applyNumberFormat="1" applyFill="1" applyBorder="1" applyAlignment="1">
      <alignment vertical="top"/>
    </xf>
    <xf numFmtId="164" fontId="0" fillId="5" borderId="0" xfId="0" applyNumberFormat="1" applyFill="1" applyBorder="1" applyAlignment="1">
      <alignment horizontal="right" vertical="top"/>
    </xf>
    <xf numFmtId="10" fontId="0" fillId="2" borderId="19" xfId="0" applyNumberFormat="1" applyFill="1" applyBorder="1"/>
    <xf numFmtId="10" fontId="0" fillId="2" borderId="25" xfId="0" applyNumberFormat="1" applyFill="1" applyBorder="1"/>
    <xf numFmtId="10" fontId="1" fillId="2" borderId="8" xfId="0" applyNumberFormat="1" applyFont="1" applyFill="1" applyBorder="1" applyAlignment="1">
      <alignment horizontal="right" vertical="top"/>
    </xf>
    <xf numFmtId="164" fontId="0" fillId="6" borderId="19" xfId="0" applyNumberFormat="1" applyFill="1" applyBorder="1" applyAlignment="1">
      <alignment wrapText="1"/>
    </xf>
    <xf numFmtId="164" fontId="1" fillId="6" borderId="14" xfId="0" applyNumberFormat="1" applyFont="1" applyFill="1" applyBorder="1" applyAlignment="1">
      <alignment horizontal="right" vertical="top"/>
    </xf>
    <xf numFmtId="0" fontId="1" fillId="8" borderId="0" xfId="0" applyFont="1" applyFill="1" applyAlignment="1">
      <alignment horizontal="left" vertical="top"/>
    </xf>
    <xf numFmtId="164" fontId="0" fillId="5" borderId="0" xfId="0" applyNumberFormat="1" applyFill="1" applyBorder="1" applyAlignment="1">
      <alignment horizontal="left"/>
    </xf>
    <xf numFmtId="0" fontId="1" fillId="2" borderId="18" xfId="0" applyFont="1" applyFill="1" applyBorder="1" applyAlignment="1">
      <alignment horizontal="left" vertical="top"/>
    </xf>
    <xf numFmtId="0" fontId="1" fillId="7" borderId="26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left" vertical="top"/>
    </xf>
    <xf numFmtId="0" fontId="1" fillId="2" borderId="18" xfId="0" applyFont="1" applyFill="1" applyBorder="1" applyAlignment="1">
      <alignment horizontal="right" vertical="top"/>
    </xf>
    <xf numFmtId="0" fontId="1" fillId="2" borderId="19" xfId="0" applyFont="1" applyFill="1" applyBorder="1" applyAlignment="1">
      <alignment horizontal="left"/>
    </xf>
    <xf numFmtId="0" fontId="0" fillId="2" borderId="19" xfId="0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0" fontId="1" fillId="7" borderId="29" xfId="0" applyFont="1" applyFill="1" applyBorder="1" applyAlignment="1">
      <alignment horizontal="left" vertical="top"/>
    </xf>
    <xf numFmtId="0" fontId="1" fillId="7" borderId="27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 vertical="top"/>
    </xf>
    <xf numFmtId="0" fontId="1" fillId="2" borderId="28" xfId="0" applyFont="1" applyFill="1" applyBorder="1" applyAlignment="1">
      <alignment horizontal="left"/>
    </xf>
    <xf numFmtId="0" fontId="1" fillId="7" borderId="28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right" vertical="top"/>
    </xf>
    <xf numFmtId="0" fontId="2" fillId="2" borderId="2" xfId="0" applyFont="1" applyFill="1" applyBorder="1" applyAlignment="1">
      <alignment horizontal="right" vertical="top"/>
    </xf>
    <xf numFmtId="10" fontId="2" fillId="5" borderId="7" xfId="0" applyNumberFormat="1" applyFont="1" applyFill="1" applyBorder="1" applyAlignment="1">
      <alignment vertical="top"/>
    </xf>
    <xf numFmtId="10" fontId="2" fillId="0" borderId="7" xfId="0" applyNumberFormat="1" applyFont="1" applyBorder="1" applyAlignment="1">
      <alignment vertical="top"/>
    </xf>
    <xf numFmtId="2" fontId="2" fillId="0" borderId="2" xfId="0" applyNumberFormat="1" applyFont="1" applyBorder="1" applyAlignment="1">
      <alignment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right" vertical="top"/>
    </xf>
    <xf numFmtId="0" fontId="2" fillId="2" borderId="5" xfId="0" applyFont="1" applyFill="1" applyBorder="1" applyAlignment="1">
      <alignment horizontal="right" vertical="top"/>
    </xf>
    <xf numFmtId="10" fontId="2" fillId="5" borderId="5" xfId="0" applyNumberFormat="1" applyFont="1" applyFill="1" applyBorder="1" applyAlignment="1">
      <alignment vertical="top"/>
    </xf>
    <xf numFmtId="10" fontId="2" fillId="0" borderId="5" xfId="0" applyNumberFormat="1" applyFont="1" applyBorder="1" applyAlignment="1">
      <alignment vertical="top"/>
    </xf>
    <xf numFmtId="2" fontId="2" fillId="0" borderId="5" xfId="0" applyNumberFormat="1" applyFont="1" applyBorder="1" applyAlignment="1">
      <alignment vertical="top"/>
    </xf>
    <xf numFmtId="0" fontId="0" fillId="0" borderId="0" xfId="0" applyFont="1" applyAlignment="1">
      <alignment horizontal="left" vertical="top"/>
    </xf>
    <xf numFmtId="164" fontId="0" fillId="5" borderId="7" xfId="0" applyNumberFormat="1" applyFill="1" applyBorder="1" applyAlignment="1">
      <alignment horizontal="right" vertical="top"/>
    </xf>
    <xf numFmtId="49" fontId="3" fillId="0" borderId="0" xfId="0" applyNumberFormat="1" applyFont="1"/>
    <xf numFmtId="49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FF99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90"/>
  <sheetViews>
    <sheetView tabSelected="1" zoomScaleNormal="100" workbookViewId="0">
      <pane xSplit="1" ySplit="2" topLeftCell="H9" activePane="bottomRight" state="frozen"/>
      <selection pane="topRight" activeCell="B1" sqref="B1"/>
      <selection pane="bottomLeft" activeCell="A3" sqref="A3"/>
      <selection pane="bottomRight" activeCell="H79" sqref="H79"/>
    </sheetView>
  </sheetViews>
  <sheetFormatPr baseColWidth="10" defaultColWidth="9.140625" defaultRowHeight="15"/>
  <cols>
    <col min="1" max="1" width="7.7109375" style="9" customWidth="1"/>
    <col min="2" max="7" width="3.7109375" style="9" customWidth="1"/>
    <col min="8" max="8" width="10.7109375" style="9" customWidth="1"/>
    <col min="9" max="9" width="22.28515625" style="9" customWidth="1"/>
    <col min="10" max="10" width="7.5703125" style="4" customWidth="1"/>
    <col min="11" max="11" width="8.5703125" style="4" customWidth="1"/>
    <col min="12" max="12" width="9" style="4" customWidth="1"/>
    <col min="13" max="13" width="7.140625" style="4" customWidth="1"/>
    <col min="14" max="14" width="4.85546875" style="4" customWidth="1"/>
    <col min="15" max="15" width="11.42578125" style="11" customWidth="1"/>
    <col min="16" max="16" width="12.7109375" style="11" customWidth="1"/>
    <col min="17" max="17" width="11.42578125" style="14" customWidth="1"/>
    <col min="18" max="18" width="6.5703125" style="4" customWidth="1"/>
    <col min="19" max="21" width="5.7109375" style="4" customWidth="1"/>
    <col min="22" max="22" width="8.28515625" style="32" hidden="1" customWidth="1"/>
    <col min="23" max="23" width="8.5703125" style="32" hidden="1" customWidth="1"/>
    <col min="24" max="24" width="10.5703125" style="32" customWidth="1"/>
    <col min="25" max="25" width="6.28515625" style="4" customWidth="1"/>
    <col min="26" max="26" width="8.85546875" style="32" customWidth="1"/>
    <col min="27" max="27" width="7" style="4" hidden="1" customWidth="1"/>
    <col min="28" max="28" width="7.140625" style="4" hidden="1" customWidth="1"/>
    <col min="29" max="29" width="9.5703125" style="32" hidden="1" customWidth="1"/>
    <col min="30" max="30" width="8" style="32" hidden="1" customWidth="1"/>
    <col min="31" max="31" width="11.42578125" style="47" hidden="1" customWidth="1"/>
    <col min="32" max="32" width="13" style="47" hidden="1" customWidth="1"/>
    <col min="33" max="33" width="12.42578125" style="15" customWidth="1"/>
    <col min="34" max="34" width="12.85546875" style="15" customWidth="1"/>
  </cols>
  <sheetData>
    <row r="1" spans="1:34" ht="45">
      <c r="A1" s="101" t="s">
        <v>149</v>
      </c>
      <c r="B1" s="97" t="s">
        <v>148</v>
      </c>
      <c r="C1" s="98"/>
      <c r="D1" s="98"/>
      <c r="E1" s="98"/>
      <c r="F1" s="98"/>
      <c r="G1" s="98"/>
      <c r="H1" s="104" t="s">
        <v>6</v>
      </c>
      <c r="I1" s="103" t="s">
        <v>150</v>
      </c>
      <c r="J1" s="95" t="s">
        <v>151</v>
      </c>
      <c r="K1" s="21"/>
      <c r="L1" s="21"/>
      <c r="M1" s="21"/>
      <c r="N1" s="21"/>
      <c r="O1" s="22"/>
      <c r="P1" s="22"/>
      <c r="Q1" s="23"/>
      <c r="R1" s="91" t="s">
        <v>113</v>
      </c>
      <c r="S1" s="65"/>
      <c r="T1" s="65"/>
      <c r="U1" s="65"/>
      <c r="V1" s="66"/>
      <c r="W1" s="66"/>
      <c r="X1" s="66"/>
      <c r="Y1" s="65"/>
      <c r="Z1" s="66"/>
      <c r="AA1" s="65"/>
      <c r="AB1" s="65"/>
      <c r="AC1" s="92" t="s">
        <v>121</v>
      </c>
      <c r="AD1" s="85"/>
      <c r="AE1" s="56"/>
      <c r="AF1" s="89" t="s">
        <v>120</v>
      </c>
      <c r="AG1" s="86" t="s">
        <v>112</v>
      </c>
      <c r="AH1" s="87"/>
    </row>
    <row r="2" spans="1:34">
      <c r="A2" s="94" t="s">
        <v>107</v>
      </c>
      <c r="B2" s="93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99" t="s">
        <v>5</v>
      </c>
      <c r="H2" s="100" t="s">
        <v>107</v>
      </c>
      <c r="I2" s="102" t="s">
        <v>7</v>
      </c>
      <c r="J2" s="96" t="s">
        <v>92</v>
      </c>
      <c r="K2" s="18" t="s">
        <v>104</v>
      </c>
      <c r="L2" s="18" t="s">
        <v>105</v>
      </c>
      <c r="M2" s="18" t="s">
        <v>109</v>
      </c>
      <c r="N2" s="18" t="s">
        <v>106</v>
      </c>
      <c r="O2" s="19" t="s">
        <v>101</v>
      </c>
      <c r="P2" s="19" t="s">
        <v>102</v>
      </c>
      <c r="Q2" s="20" t="s">
        <v>103</v>
      </c>
      <c r="R2" s="24" t="s">
        <v>110</v>
      </c>
      <c r="S2" s="24" t="s">
        <v>8</v>
      </c>
      <c r="T2" s="24" t="s">
        <v>9</v>
      </c>
      <c r="U2" s="24" t="s">
        <v>154</v>
      </c>
      <c r="V2" s="33" t="s">
        <v>115</v>
      </c>
      <c r="W2" s="34" t="s">
        <v>116</v>
      </c>
      <c r="X2" s="33" t="s">
        <v>155</v>
      </c>
      <c r="Y2" s="24" t="s">
        <v>91</v>
      </c>
      <c r="Z2" s="33" t="s">
        <v>117</v>
      </c>
      <c r="AA2" s="24" t="s">
        <v>122</v>
      </c>
      <c r="AB2" s="25" t="s">
        <v>13</v>
      </c>
      <c r="AC2" s="29" t="s">
        <v>111</v>
      </c>
      <c r="AD2" s="55" t="s">
        <v>118</v>
      </c>
      <c r="AE2" s="33" t="s">
        <v>119</v>
      </c>
      <c r="AF2" s="90" t="s">
        <v>124</v>
      </c>
      <c r="AG2" s="19" t="s">
        <v>123</v>
      </c>
      <c r="AH2" s="88" t="s">
        <v>124</v>
      </c>
    </row>
    <row r="3" spans="1:34">
      <c r="A3" s="5" t="s">
        <v>17</v>
      </c>
      <c r="B3" s="6" t="s">
        <v>11</v>
      </c>
      <c r="C3" s="6" t="s">
        <v>11</v>
      </c>
      <c r="D3" s="6" t="s">
        <v>11</v>
      </c>
      <c r="E3" s="6" t="s">
        <v>11</v>
      </c>
      <c r="F3" s="6"/>
      <c r="G3" s="6"/>
      <c r="H3" s="6">
        <v>340023</v>
      </c>
      <c r="I3" s="6" t="s">
        <v>18</v>
      </c>
      <c r="J3" s="2">
        <v>222</v>
      </c>
      <c r="K3" s="2">
        <v>34</v>
      </c>
      <c r="L3" s="2">
        <v>256</v>
      </c>
      <c r="M3" s="51">
        <v>69</v>
      </c>
      <c r="N3" s="2">
        <v>4</v>
      </c>
      <c r="O3" s="84">
        <f t="shared" ref="O3:O34" si="0">M3/L3</f>
        <v>0.26953125</v>
      </c>
      <c r="P3" s="10">
        <f t="shared" ref="P3:P34" si="1">M3/(L3-N3)</f>
        <v>0.27380952380952384</v>
      </c>
      <c r="Q3" s="12">
        <v>3.71</v>
      </c>
      <c r="R3" s="2" t="s">
        <v>132</v>
      </c>
      <c r="S3" s="2">
        <v>68</v>
      </c>
      <c r="T3" s="2">
        <v>41</v>
      </c>
      <c r="U3" s="2">
        <f t="shared" ref="U3:U46" si="2">S3+T3</f>
        <v>109</v>
      </c>
      <c r="V3" s="35">
        <f t="shared" ref="V3:V41" si="3">S3/(S3+T3)</f>
        <v>0.62385321100917435</v>
      </c>
      <c r="W3" s="35">
        <f t="shared" ref="W3:W41" si="4">T3/(S3+T3)</f>
        <v>0.37614678899082571</v>
      </c>
      <c r="X3" s="120">
        <f>U3/(L3-N3)</f>
        <v>0.43253968253968256</v>
      </c>
      <c r="Y3" s="2">
        <v>102</v>
      </c>
      <c r="Z3" s="35">
        <f t="shared" ref="Z3:Z41" si="5">Y3/(S3+T3)</f>
        <v>0.93577981651376152</v>
      </c>
      <c r="AA3" s="51">
        <v>13</v>
      </c>
      <c r="AB3" s="49">
        <v>11</v>
      </c>
      <c r="AC3" s="30">
        <f t="shared" ref="AC3:AC12" si="6">AA3/Y3</f>
        <v>0.12745098039215685</v>
      </c>
      <c r="AD3" s="30">
        <f t="shared" ref="AD3:AD12" si="7">AB3/Y3</f>
        <v>0.10784313725490197</v>
      </c>
      <c r="AE3" s="44">
        <f t="shared" ref="AE3:AE12" si="8">AC3+AD3</f>
        <v>0.23529411764705882</v>
      </c>
      <c r="AF3" s="44">
        <f t="shared" ref="AF3:AF12" si="9">(AA3+AB3)/(S3+T3)</f>
        <v>0.22018348623853212</v>
      </c>
      <c r="AG3" s="16">
        <f t="shared" ref="AG3:AG12" si="10">AA3/(L3-N3)</f>
        <v>5.1587301587301584E-2</v>
      </c>
      <c r="AH3" s="53">
        <f t="shared" ref="AH3:AH12" si="11">(AA3+AB3)/(L3-N3)</f>
        <v>9.5238095238095233E-2</v>
      </c>
    </row>
    <row r="4" spans="1:34">
      <c r="A4" s="7" t="s">
        <v>10</v>
      </c>
      <c r="B4" s="8" t="s">
        <v>11</v>
      </c>
      <c r="C4" s="8" t="s">
        <v>11</v>
      </c>
      <c r="D4" s="8" t="s">
        <v>11</v>
      </c>
      <c r="E4" s="8" t="s">
        <v>11</v>
      </c>
      <c r="F4" s="8"/>
      <c r="G4" s="8"/>
      <c r="H4" s="8">
        <v>340021</v>
      </c>
      <c r="I4" s="8" t="s">
        <v>12</v>
      </c>
      <c r="J4" s="3">
        <v>225</v>
      </c>
      <c r="K4" s="3">
        <v>17</v>
      </c>
      <c r="L4" s="3">
        <v>242</v>
      </c>
      <c r="M4" s="52">
        <v>117</v>
      </c>
      <c r="N4" s="3">
        <v>31</v>
      </c>
      <c r="O4" s="84">
        <f t="shared" si="0"/>
        <v>0.48347107438016529</v>
      </c>
      <c r="P4" s="10">
        <f t="shared" si="1"/>
        <v>0.5545023696682464</v>
      </c>
      <c r="Q4" s="13">
        <v>4.58</v>
      </c>
      <c r="R4" s="2" t="s">
        <v>132</v>
      </c>
      <c r="S4" s="3">
        <v>39</v>
      </c>
      <c r="T4" s="3">
        <v>28</v>
      </c>
      <c r="U4" s="2">
        <f t="shared" si="2"/>
        <v>67</v>
      </c>
      <c r="V4" s="35">
        <f t="shared" si="3"/>
        <v>0.58208955223880599</v>
      </c>
      <c r="W4" s="35">
        <f t="shared" si="4"/>
        <v>0.41791044776119401</v>
      </c>
      <c r="X4" s="120">
        <f t="shared" ref="X4:X46" si="12">U4/(L4-N4)</f>
        <v>0.31753554502369669</v>
      </c>
      <c r="Y4" s="3">
        <v>57</v>
      </c>
      <c r="Z4" s="35">
        <f t="shared" si="5"/>
        <v>0.85074626865671643</v>
      </c>
      <c r="AA4" s="52">
        <v>18</v>
      </c>
      <c r="AB4" s="50">
        <v>9</v>
      </c>
      <c r="AC4" s="30">
        <f t="shared" si="6"/>
        <v>0.31578947368421051</v>
      </c>
      <c r="AD4" s="30">
        <f t="shared" si="7"/>
        <v>0.15789473684210525</v>
      </c>
      <c r="AE4" s="44">
        <f t="shared" si="8"/>
        <v>0.47368421052631576</v>
      </c>
      <c r="AF4" s="44">
        <f t="shared" si="9"/>
        <v>0.40298507462686567</v>
      </c>
      <c r="AG4" s="16">
        <f t="shared" si="10"/>
        <v>8.5308056872037921E-2</v>
      </c>
      <c r="AH4" s="53">
        <f t="shared" si="11"/>
        <v>0.12796208530805686</v>
      </c>
    </row>
    <row r="5" spans="1:34">
      <c r="A5" s="7" t="s">
        <v>70</v>
      </c>
      <c r="B5" s="8" t="s">
        <v>11</v>
      </c>
      <c r="C5" s="8" t="s">
        <v>11</v>
      </c>
      <c r="D5" s="8" t="s">
        <v>11</v>
      </c>
      <c r="E5" s="8" t="s">
        <v>11</v>
      </c>
      <c r="F5" s="8"/>
      <c r="G5" s="8"/>
      <c r="H5" s="8">
        <v>340022</v>
      </c>
      <c r="I5" s="8" t="s">
        <v>71</v>
      </c>
      <c r="J5" s="3">
        <v>224</v>
      </c>
      <c r="K5" s="3">
        <v>32</v>
      </c>
      <c r="L5" s="3">
        <v>256</v>
      </c>
      <c r="M5" s="52">
        <v>115</v>
      </c>
      <c r="N5" s="3">
        <v>32</v>
      </c>
      <c r="O5" s="84">
        <f t="shared" si="0"/>
        <v>0.44921875</v>
      </c>
      <c r="P5" s="10">
        <f t="shared" si="1"/>
        <v>0.5133928571428571</v>
      </c>
      <c r="Q5" s="13">
        <v>4.24</v>
      </c>
      <c r="R5" s="2" t="s">
        <v>132</v>
      </c>
      <c r="S5" s="3">
        <v>51</v>
      </c>
      <c r="T5" s="3">
        <v>29</v>
      </c>
      <c r="U5" s="2">
        <f t="shared" si="2"/>
        <v>80</v>
      </c>
      <c r="V5" s="35">
        <f t="shared" si="3"/>
        <v>0.63749999999999996</v>
      </c>
      <c r="W5" s="35">
        <f t="shared" si="4"/>
        <v>0.36249999999999999</v>
      </c>
      <c r="X5" s="120">
        <f t="shared" si="12"/>
        <v>0.35714285714285715</v>
      </c>
      <c r="Y5" s="3">
        <v>67</v>
      </c>
      <c r="Z5" s="35">
        <f t="shared" si="5"/>
        <v>0.83750000000000002</v>
      </c>
      <c r="AA5" s="52">
        <v>27</v>
      </c>
      <c r="AB5" s="50">
        <v>9</v>
      </c>
      <c r="AC5" s="30">
        <f t="shared" si="6"/>
        <v>0.40298507462686567</v>
      </c>
      <c r="AD5" s="30">
        <f t="shared" si="7"/>
        <v>0.13432835820895522</v>
      </c>
      <c r="AE5" s="44">
        <f t="shared" si="8"/>
        <v>0.53731343283582089</v>
      </c>
      <c r="AF5" s="44">
        <f t="shared" si="9"/>
        <v>0.45</v>
      </c>
      <c r="AG5" s="16">
        <f t="shared" si="10"/>
        <v>0.12053571428571429</v>
      </c>
      <c r="AH5" s="53">
        <f t="shared" si="11"/>
        <v>0.16071428571428573</v>
      </c>
    </row>
    <row r="6" spans="1:34">
      <c r="A6" s="7" t="s">
        <v>45</v>
      </c>
      <c r="B6" s="8" t="s">
        <v>11</v>
      </c>
      <c r="C6" s="8" t="s">
        <v>11</v>
      </c>
      <c r="D6" s="8" t="s">
        <v>11</v>
      </c>
      <c r="E6" s="8" t="s">
        <v>11</v>
      </c>
      <c r="F6" s="8"/>
      <c r="G6" s="8"/>
      <c r="H6" s="8">
        <v>340020</v>
      </c>
      <c r="I6" s="8" t="s">
        <v>46</v>
      </c>
      <c r="J6" s="3">
        <v>199</v>
      </c>
      <c r="K6" s="3">
        <v>10</v>
      </c>
      <c r="L6" s="3">
        <v>209</v>
      </c>
      <c r="M6" s="52">
        <v>112</v>
      </c>
      <c r="N6" s="3">
        <v>20</v>
      </c>
      <c r="O6" s="84">
        <f t="shared" si="0"/>
        <v>0.53588516746411485</v>
      </c>
      <c r="P6" s="10">
        <f t="shared" si="1"/>
        <v>0.59259259259259256</v>
      </c>
      <c r="Q6" s="13">
        <v>5.29</v>
      </c>
      <c r="R6" s="2" t="s">
        <v>132</v>
      </c>
      <c r="S6" s="3">
        <v>28</v>
      </c>
      <c r="T6" s="3">
        <v>20</v>
      </c>
      <c r="U6" s="2">
        <f t="shared" si="2"/>
        <v>48</v>
      </c>
      <c r="V6" s="35">
        <f t="shared" si="3"/>
        <v>0.58333333333333337</v>
      </c>
      <c r="W6" s="35">
        <f t="shared" si="4"/>
        <v>0.41666666666666669</v>
      </c>
      <c r="X6" s="120">
        <f t="shared" si="12"/>
        <v>0.25396825396825395</v>
      </c>
      <c r="Y6" s="3">
        <v>34</v>
      </c>
      <c r="Z6" s="35">
        <f t="shared" si="5"/>
        <v>0.70833333333333337</v>
      </c>
      <c r="AA6" s="52">
        <v>5</v>
      </c>
      <c r="AB6" s="50">
        <v>4</v>
      </c>
      <c r="AC6" s="30">
        <f t="shared" si="6"/>
        <v>0.14705882352941177</v>
      </c>
      <c r="AD6" s="30">
        <f t="shared" si="7"/>
        <v>0.11764705882352941</v>
      </c>
      <c r="AE6" s="44">
        <f t="shared" si="8"/>
        <v>0.26470588235294118</v>
      </c>
      <c r="AF6" s="44">
        <f t="shared" si="9"/>
        <v>0.1875</v>
      </c>
      <c r="AG6" s="16">
        <f t="shared" si="10"/>
        <v>2.6455026455026454E-2</v>
      </c>
      <c r="AH6" s="53">
        <f t="shared" si="11"/>
        <v>4.7619047619047616E-2</v>
      </c>
    </row>
    <row r="7" spans="1:34">
      <c r="A7" s="7" t="s">
        <v>28</v>
      </c>
      <c r="B7" s="8" t="s">
        <v>11</v>
      </c>
      <c r="C7" s="8"/>
      <c r="D7" s="8"/>
      <c r="E7" s="8"/>
      <c r="F7" s="8"/>
      <c r="G7" s="8"/>
      <c r="H7" s="8">
        <v>340096</v>
      </c>
      <c r="I7" s="8" t="s">
        <v>29</v>
      </c>
      <c r="J7" s="3">
        <v>10</v>
      </c>
      <c r="K7" s="3">
        <v>11</v>
      </c>
      <c r="L7" s="3">
        <v>21</v>
      </c>
      <c r="M7" s="52">
        <v>14</v>
      </c>
      <c r="N7" s="3">
        <v>0</v>
      </c>
      <c r="O7" s="84">
        <f t="shared" si="0"/>
        <v>0.66666666666666663</v>
      </c>
      <c r="P7" s="10">
        <f t="shared" si="1"/>
        <v>0.66666666666666663</v>
      </c>
      <c r="Q7" s="13">
        <f>(5*20+7.2*1)/21</f>
        <v>5.1047619047619053</v>
      </c>
      <c r="R7" s="2" t="s">
        <v>132</v>
      </c>
      <c r="S7" s="3">
        <v>4</v>
      </c>
      <c r="T7" s="3">
        <v>2</v>
      </c>
      <c r="U7" s="2">
        <f t="shared" si="2"/>
        <v>6</v>
      </c>
      <c r="V7" s="35">
        <f t="shared" si="3"/>
        <v>0.66666666666666663</v>
      </c>
      <c r="W7" s="35">
        <f t="shared" si="4"/>
        <v>0.33333333333333331</v>
      </c>
      <c r="X7" s="120">
        <f t="shared" si="12"/>
        <v>0.2857142857142857</v>
      </c>
      <c r="Y7" s="3">
        <v>5</v>
      </c>
      <c r="Z7" s="35">
        <f t="shared" si="5"/>
        <v>0.83333333333333337</v>
      </c>
      <c r="AA7" s="52">
        <v>2</v>
      </c>
      <c r="AB7" s="50">
        <v>1</v>
      </c>
      <c r="AC7" s="30">
        <f t="shared" si="6"/>
        <v>0.4</v>
      </c>
      <c r="AD7" s="30">
        <f t="shared" si="7"/>
        <v>0.2</v>
      </c>
      <c r="AE7" s="44">
        <f t="shared" si="8"/>
        <v>0.60000000000000009</v>
      </c>
      <c r="AF7" s="44">
        <f t="shared" si="9"/>
        <v>0.5</v>
      </c>
      <c r="AG7" s="16">
        <f t="shared" si="10"/>
        <v>9.5238095238095233E-2</v>
      </c>
      <c r="AH7" s="53">
        <f t="shared" si="11"/>
        <v>0.14285714285714285</v>
      </c>
    </row>
    <row r="8" spans="1:34">
      <c r="A8" s="7" t="s">
        <v>23</v>
      </c>
      <c r="B8" s="8" t="s">
        <v>11</v>
      </c>
      <c r="C8" s="8"/>
      <c r="D8" s="8"/>
      <c r="E8" s="8"/>
      <c r="F8" s="8"/>
      <c r="G8" s="8"/>
      <c r="H8" s="8">
        <v>340074</v>
      </c>
      <c r="I8" s="8" t="s">
        <v>16</v>
      </c>
      <c r="J8" s="3">
        <v>95</v>
      </c>
      <c r="K8" s="3">
        <v>10</v>
      </c>
      <c r="L8" s="3">
        <v>105</v>
      </c>
      <c r="M8" s="52">
        <v>88</v>
      </c>
      <c r="N8" s="3">
        <v>3</v>
      </c>
      <c r="O8" s="84">
        <f t="shared" si="0"/>
        <v>0.83809523809523812</v>
      </c>
      <c r="P8" s="10">
        <f t="shared" si="1"/>
        <v>0.86274509803921573</v>
      </c>
      <c r="Q8" s="13">
        <v>5.65</v>
      </c>
      <c r="R8" s="2" t="s">
        <v>132</v>
      </c>
      <c r="S8" s="3">
        <v>8</v>
      </c>
      <c r="T8" s="3">
        <v>10</v>
      </c>
      <c r="U8" s="2">
        <f t="shared" si="2"/>
        <v>18</v>
      </c>
      <c r="V8" s="35">
        <f t="shared" si="3"/>
        <v>0.44444444444444442</v>
      </c>
      <c r="W8" s="35">
        <f t="shared" si="4"/>
        <v>0.55555555555555558</v>
      </c>
      <c r="X8" s="120">
        <f t="shared" si="12"/>
        <v>0.17647058823529413</v>
      </c>
      <c r="Y8" s="3">
        <v>15</v>
      </c>
      <c r="Z8" s="35">
        <f t="shared" si="5"/>
        <v>0.83333333333333337</v>
      </c>
      <c r="AA8" s="52">
        <v>9</v>
      </c>
      <c r="AB8" s="50">
        <v>6</v>
      </c>
      <c r="AC8" s="30">
        <f t="shared" si="6"/>
        <v>0.6</v>
      </c>
      <c r="AD8" s="30">
        <f t="shared" si="7"/>
        <v>0.4</v>
      </c>
      <c r="AE8" s="44">
        <f t="shared" si="8"/>
        <v>1</v>
      </c>
      <c r="AF8" s="44">
        <f t="shared" si="9"/>
        <v>0.83333333333333337</v>
      </c>
      <c r="AG8" s="16">
        <f t="shared" si="10"/>
        <v>8.8235294117647065E-2</v>
      </c>
      <c r="AH8" s="53">
        <f t="shared" si="11"/>
        <v>0.14705882352941177</v>
      </c>
    </row>
    <row r="9" spans="1:34">
      <c r="A9" s="7" t="s">
        <v>90</v>
      </c>
      <c r="B9" s="8" t="s">
        <v>11</v>
      </c>
      <c r="C9" s="8"/>
      <c r="D9" s="8"/>
      <c r="E9" s="8"/>
      <c r="F9" s="8"/>
      <c r="G9" s="8"/>
      <c r="H9" s="8">
        <v>340073</v>
      </c>
      <c r="I9" s="8" t="s">
        <v>89</v>
      </c>
      <c r="J9" s="3">
        <v>103</v>
      </c>
      <c r="K9" s="3">
        <v>36</v>
      </c>
      <c r="L9" s="3">
        <v>139</v>
      </c>
      <c r="M9" s="52">
        <v>71</v>
      </c>
      <c r="N9" s="3">
        <v>1</v>
      </c>
      <c r="O9" s="84">
        <f t="shared" si="0"/>
        <v>0.51079136690647486</v>
      </c>
      <c r="P9" s="10">
        <f t="shared" si="1"/>
        <v>0.51449275362318836</v>
      </c>
      <c r="Q9" s="13">
        <v>4.51</v>
      </c>
      <c r="R9" s="2" t="s">
        <v>132</v>
      </c>
      <c r="S9" s="3">
        <v>19</v>
      </c>
      <c r="T9" s="3">
        <v>30</v>
      </c>
      <c r="U9" s="2">
        <f t="shared" si="2"/>
        <v>49</v>
      </c>
      <c r="V9" s="35">
        <f t="shared" si="3"/>
        <v>0.38775510204081631</v>
      </c>
      <c r="W9" s="35">
        <f t="shared" si="4"/>
        <v>0.61224489795918369</v>
      </c>
      <c r="X9" s="120">
        <f t="shared" si="12"/>
        <v>0.35507246376811596</v>
      </c>
      <c r="Y9" s="3">
        <v>39</v>
      </c>
      <c r="Z9" s="35">
        <f t="shared" si="5"/>
        <v>0.79591836734693877</v>
      </c>
      <c r="AA9" s="52">
        <v>11</v>
      </c>
      <c r="AB9" s="50">
        <v>6</v>
      </c>
      <c r="AC9" s="30">
        <f t="shared" si="6"/>
        <v>0.28205128205128205</v>
      </c>
      <c r="AD9" s="30">
        <f t="shared" si="7"/>
        <v>0.15384615384615385</v>
      </c>
      <c r="AE9" s="44">
        <f t="shared" si="8"/>
        <v>0.4358974358974359</v>
      </c>
      <c r="AF9" s="44">
        <f t="shared" si="9"/>
        <v>0.34693877551020408</v>
      </c>
      <c r="AG9" s="16">
        <f t="shared" si="10"/>
        <v>7.9710144927536225E-2</v>
      </c>
      <c r="AH9" s="53">
        <f t="shared" si="11"/>
        <v>0.12318840579710146</v>
      </c>
    </row>
    <row r="10" spans="1:34">
      <c r="A10" s="7" t="s">
        <v>19</v>
      </c>
      <c r="B10" s="8" t="s">
        <v>11</v>
      </c>
      <c r="C10" s="8"/>
      <c r="D10" s="8"/>
      <c r="E10" s="8"/>
      <c r="F10" s="8"/>
      <c r="G10" s="8"/>
      <c r="H10" s="8">
        <v>340098</v>
      </c>
      <c r="I10" s="8" t="s">
        <v>20</v>
      </c>
      <c r="J10" s="3">
        <v>65</v>
      </c>
      <c r="K10" s="3">
        <v>5</v>
      </c>
      <c r="L10" s="3">
        <v>70</v>
      </c>
      <c r="M10" s="52">
        <v>51</v>
      </c>
      <c r="N10" s="3">
        <v>3</v>
      </c>
      <c r="O10" s="84">
        <f t="shared" si="0"/>
        <v>0.72857142857142854</v>
      </c>
      <c r="P10" s="10">
        <f t="shared" si="1"/>
        <v>0.76119402985074625</v>
      </c>
      <c r="Q10" s="13">
        <v>4.88</v>
      </c>
      <c r="R10" s="2" t="s">
        <v>132</v>
      </c>
      <c r="S10" s="3">
        <v>20</v>
      </c>
      <c r="T10" s="3">
        <v>13</v>
      </c>
      <c r="U10" s="2">
        <f t="shared" si="2"/>
        <v>33</v>
      </c>
      <c r="V10" s="35">
        <f t="shared" si="3"/>
        <v>0.60606060606060608</v>
      </c>
      <c r="W10" s="35">
        <f t="shared" si="4"/>
        <v>0.39393939393939392</v>
      </c>
      <c r="X10" s="120">
        <f t="shared" si="12"/>
        <v>0.4925373134328358</v>
      </c>
      <c r="Y10" s="3">
        <v>20</v>
      </c>
      <c r="Z10" s="35">
        <f t="shared" si="5"/>
        <v>0.60606060606060608</v>
      </c>
      <c r="AA10" s="52">
        <v>17</v>
      </c>
      <c r="AB10" s="50">
        <v>3</v>
      </c>
      <c r="AC10" s="30">
        <f t="shared" si="6"/>
        <v>0.85</v>
      </c>
      <c r="AD10" s="30">
        <f t="shared" si="7"/>
        <v>0.15</v>
      </c>
      <c r="AE10" s="44">
        <f t="shared" si="8"/>
        <v>1</v>
      </c>
      <c r="AF10" s="44">
        <f t="shared" si="9"/>
        <v>0.60606060606060608</v>
      </c>
      <c r="AG10" s="16">
        <f t="shared" si="10"/>
        <v>0.2537313432835821</v>
      </c>
      <c r="AH10" s="53">
        <f t="shared" si="11"/>
        <v>0.29850746268656714</v>
      </c>
    </row>
    <row r="11" spans="1:34">
      <c r="A11" s="7" t="s">
        <v>31</v>
      </c>
      <c r="B11" s="8" t="s">
        <v>11</v>
      </c>
      <c r="C11" s="8"/>
      <c r="D11" s="8"/>
      <c r="E11" s="8"/>
      <c r="F11" s="8"/>
      <c r="G11" s="8"/>
      <c r="H11" s="8">
        <v>340095</v>
      </c>
      <c r="I11" s="8" t="s">
        <v>32</v>
      </c>
      <c r="J11" s="3">
        <v>68</v>
      </c>
      <c r="K11" s="3">
        <v>8</v>
      </c>
      <c r="L11" s="3">
        <v>76</v>
      </c>
      <c r="M11" s="52">
        <v>57</v>
      </c>
      <c r="N11" s="3">
        <v>1</v>
      </c>
      <c r="O11" s="84">
        <f t="shared" si="0"/>
        <v>0.75</v>
      </c>
      <c r="P11" s="10">
        <f t="shared" si="1"/>
        <v>0.76</v>
      </c>
      <c r="Q11" s="13">
        <v>5.36</v>
      </c>
      <c r="R11" s="2" t="s">
        <v>132</v>
      </c>
      <c r="S11" s="3">
        <v>7</v>
      </c>
      <c r="T11" s="3">
        <v>7</v>
      </c>
      <c r="U11" s="2">
        <f t="shared" si="2"/>
        <v>14</v>
      </c>
      <c r="V11" s="35">
        <f t="shared" si="3"/>
        <v>0.5</v>
      </c>
      <c r="W11" s="35">
        <f t="shared" si="4"/>
        <v>0.5</v>
      </c>
      <c r="X11" s="120">
        <f t="shared" si="12"/>
        <v>0.18666666666666668</v>
      </c>
      <c r="Y11" s="3">
        <v>8</v>
      </c>
      <c r="Z11" s="35">
        <f t="shared" si="5"/>
        <v>0.5714285714285714</v>
      </c>
      <c r="AA11" s="52">
        <v>1</v>
      </c>
      <c r="AB11" s="50">
        <v>1</v>
      </c>
      <c r="AC11" s="30">
        <f t="shared" si="6"/>
        <v>0.125</v>
      </c>
      <c r="AD11" s="30">
        <f t="shared" si="7"/>
        <v>0.125</v>
      </c>
      <c r="AE11" s="44">
        <f t="shared" si="8"/>
        <v>0.25</v>
      </c>
      <c r="AF11" s="44">
        <f t="shared" si="9"/>
        <v>0.14285714285714285</v>
      </c>
      <c r="AG11" s="16">
        <f t="shared" si="10"/>
        <v>1.3333333333333334E-2</v>
      </c>
      <c r="AH11" s="53">
        <f t="shared" si="11"/>
        <v>2.6666666666666668E-2</v>
      </c>
    </row>
    <row r="12" spans="1:34">
      <c r="A12" s="7" t="s">
        <v>15</v>
      </c>
      <c r="B12" s="8" t="s">
        <v>11</v>
      </c>
      <c r="C12" s="8"/>
      <c r="D12" s="8"/>
      <c r="E12" s="8"/>
      <c r="F12" s="8"/>
      <c r="G12" s="8"/>
      <c r="H12" s="8">
        <v>340078</v>
      </c>
      <c r="I12" s="8" t="s">
        <v>16</v>
      </c>
      <c r="J12" s="3">
        <v>69</v>
      </c>
      <c r="K12" s="3">
        <v>7</v>
      </c>
      <c r="L12" s="3">
        <v>76</v>
      </c>
      <c r="M12" s="52">
        <v>64</v>
      </c>
      <c r="N12" s="3">
        <v>3</v>
      </c>
      <c r="O12" s="84">
        <f t="shared" si="0"/>
        <v>0.84210526315789469</v>
      </c>
      <c r="P12" s="10">
        <f t="shared" si="1"/>
        <v>0.87671232876712324</v>
      </c>
      <c r="Q12" s="13">
        <v>6.52</v>
      </c>
      <c r="R12" s="2" t="s">
        <v>132</v>
      </c>
      <c r="S12" s="3">
        <v>2</v>
      </c>
      <c r="T12" s="3">
        <v>2</v>
      </c>
      <c r="U12" s="2">
        <f t="shared" si="2"/>
        <v>4</v>
      </c>
      <c r="V12" s="35">
        <f t="shared" si="3"/>
        <v>0.5</v>
      </c>
      <c r="W12" s="35">
        <f t="shared" si="4"/>
        <v>0.5</v>
      </c>
      <c r="X12" s="120">
        <f t="shared" si="12"/>
        <v>5.4794520547945202E-2</v>
      </c>
      <c r="Y12" s="3">
        <v>2</v>
      </c>
      <c r="Z12" s="35">
        <f t="shared" si="5"/>
        <v>0.5</v>
      </c>
      <c r="AA12" s="52">
        <v>0</v>
      </c>
      <c r="AB12" s="50">
        <v>0</v>
      </c>
      <c r="AC12" s="30">
        <f t="shared" si="6"/>
        <v>0</v>
      </c>
      <c r="AD12" s="30">
        <f t="shared" si="7"/>
        <v>0</v>
      </c>
      <c r="AE12" s="44">
        <f t="shared" si="8"/>
        <v>0</v>
      </c>
      <c r="AF12" s="44">
        <f t="shared" si="9"/>
        <v>0</v>
      </c>
      <c r="AG12" s="16">
        <f t="shared" si="10"/>
        <v>0</v>
      </c>
      <c r="AH12" s="53">
        <f t="shared" si="11"/>
        <v>0</v>
      </c>
    </row>
    <row r="13" spans="1:34">
      <c r="A13" s="7" t="s">
        <v>56</v>
      </c>
      <c r="B13" s="8" t="s">
        <v>11</v>
      </c>
      <c r="C13" s="8"/>
      <c r="D13" s="8"/>
      <c r="E13" s="8"/>
      <c r="F13" s="8"/>
      <c r="G13" s="8"/>
      <c r="H13" s="8">
        <v>340271</v>
      </c>
      <c r="I13" s="8" t="s">
        <v>57</v>
      </c>
      <c r="J13" s="3">
        <v>27</v>
      </c>
      <c r="K13" s="3">
        <v>0</v>
      </c>
      <c r="L13" s="3">
        <v>27</v>
      </c>
      <c r="M13" s="52">
        <v>25</v>
      </c>
      <c r="N13" s="3">
        <v>1</v>
      </c>
      <c r="O13" s="84">
        <f t="shared" si="0"/>
        <v>0.92592592592592593</v>
      </c>
      <c r="P13" s="10">
        <f t="shared" si="1"/>
        <v>0.96153846153846156</v>
      </c>
      <c r="Q13" s="13">
        <v>6.03</v>
      </c>
      <c r="R13" s="2" t="s">
        <v>132</v>
      </c>
      <c r="S13" s="3">
        <v>0</v>
      </c>
      <c r="T13" s="3">
        <v>1</v>
      </c>
      <c r="U13" s="2">
        <f t="shared" si="2"/>
        <v>1</v>
      </c>
      <c r="V13" s="35">
        <f t="shared" si="3"/>
        <v>0</v>
      </c>
      <c r="W13" s="35">
        <f t="shared" si="4"/>
        <v>1</v>
      </c>
      <c r="X13" s="120">
        <f t="shared" si="12"/>
        <v>3.8461538461538464E-2</v>
      </c>
      <c r="Y13" s="3">
        <v>0</v>
      </c>
      <c r="Z13" s="35">
        <f t="shared" si="5"/>
        <v>0</v>
      </c>
      <c r="AA13" s="52"/>
      <c r="AB13" s="50"/>
      <c r="AC13" s="30"/>
      <c r="AD13" s="30"/>
      <c r="AE13" s="44"/>
      <c r="AF13" s="44"/>
      <c r="AG13" s="16"/>
      <c r="AH13" s="53"/>
    </row>
    <row r="14" spans="1:34">
      <c r="A14" s="7" t="s">
        <v>93</v>
      </c>
      <c r="B14" s="8"/>
      <c r="C14" s="8" t="s">
        <v>11</v>
      </c>
      <c r="D14" s="8" t="s">
        <v>11</v>
      </c>
      <c r="E14" s="8" t="s">
        <v>11</v>
      </c>
      <c r="F14" s="8"/>
      <c r="G14" s="8"/>
      <c r="H14" s="8">
        <v>340037</v>
      </c>
      <c r="I14" s="8" t="s">
        <v>14</v>
      </c>
      <c r="J14" s="3">
        <v>79</v>
      </c>
      <c r="K14" s="3">
        <v>2</v>
      </c>
      <c r="L14" s="3">
        <v>81</v>
      </c>
      <c r="M14" s="52">
        <v>81</v>
      </c>
      <c r="N14" s="3">
        <v>0</v>
      </c>
      <c r="O14" s="84">
        <f t="shared" si="0"/>
        <v>1</v>
      </c>
      <c r="P14" s="10">
        <f t="shared" si="1"/>
        <v>1</v>
      </c>
      <c r="Q14" s="13">
        <v>6.78</v>
      </c>
      <c r="R14" s="2" t="s">
        <v>132</v>
      </c>
      <c r="S14" s="3">
        <v>1</v>
      </c>
      <c r="T14" s="3">
        <v>0</v>
      </c>
      <c r="U14" s="2">
        <f t="shared" si="2"/>
        <v>1</v>
      </c>
      <c r="V14" s="35">
        <f t="shared" si="3"/>
        <v>1</v>
      </c>
      <c r="W14" s="35">
        <f t="shared" si="4"/>
        <v>0</v>
      </c>
      <c r="X14" s="120">
        <f t="shared" si="12"/>
        <v>1.2345679012345678E-2</v>
      </c>
      <c r="Y14" s="3">
        <v>1</v>
      </c>
      <c r="Z14" s="35">
        <f t="shared" si="5"/>
        <v>1</v>
      </c>
      <c r="AA14" s="52">
        <v>1</v>
      </c>
      <c r="AB14" s="50">
        <v>0</v>
      </c>
      <c r="AC14" s="30">
        <f t="shared" ref="AC14:AC27" si="13">AA14/Y14</f>
        <v>1</v>
      </c>
      <c r="AD14" s="30">
        <f t="shared" ref="AD14:AD27" si="14">AB14/Y14</f>
        <v>0</v>
      </c>
      <c r="AE14" s="44">
        <f t="shared" ref="AE14:AE27" si="15">AC14+AD14</f>
        <v>1</v>
      </c>
      <c r="AF14" s="44">
        <f t="shared" ref="AF14:AF27" si="16">(AA14+AB14)/(S14+T14)</f>
        <v>1</v>
      </c>
      <c r="AG14" s="16">
        <f t="shared" ref="AG14:AG27" si="17">AA14/(L14-N14)</f>
        <v>1.2345679012345678E-2</v>
      </c>
      <c r="AH14" s="53">
        <f t="shared" ref="AH14:AH27" si="18">(AA14+AB14)/(L14-N14)</f>
        <v>1.2345679012345678E-2</v>
      </c>
    </row>
    <row r="15" spans="1:34">
      <c r="A15" s="7" t="s">
        <v>98</v>
      </c>
      <c r="B15" s="8"/>
      <c r="C15" s="8" t="s">
        <v>11</v>
      </c>
      <c r="D15" s="8" t="s">
        <v>11</v>
      </c>
      <c r="E15" s="8" t="s">
        <v>11</v>
      </c>
      <c r="F15" s="8"/>
      <c r="G15" s="8"/>
      <c r="H15" s="8">
        <v>340026</v>
      </c>
      <c r="I15" s="8" t="s">
        <v>84</v>
      </c>
      <c r="J15" s="3">
        <v>27</v>
      </c>
      <c r="K15" s="3">
        <v>28</v>
      </c>
      <c r="L15" s="3">
        <v>55</v>
      </c>
      <c r="M15" s="52">
        <v>28</v>
      </c>
      <c r="N15" s="3">
        <v>5</v>
      </c>
      <c r="O15" s="84">
        <f t="shared" si="0"/>
        <v>0.50909090909090904</v>
      </c>
      <c r="P15" s="10">
        <f t="shared" si="1"/>
        <v>0.56000000000000005</v>
      </c>
      <c r="Q15" s="13">
        <v>4.1100000000000003</v>
      </c>
      <c r="R15" s="2" t="s">
        <v>132</v>
      </c>
      <c r="S15" s="3">
        <v>5</v>
      </c>
      <c r="T15" s="3">
        <v>3</v>
      </c>
      <c r="U15" s="2">
        <f t="shared" si="2"/>
        <v>8</v>
      </c>
      <c r="V15" s="35">
        <f t="shared" si="3"/>
        <v>0.625</v>
      </c>
      <c r="W15" s="35">
        <f t="shared" si="4"/>
        <v>0.375</v>
      </c>
      <c r="X15" s="120">
        <f t="shared" si="12"/>
        <v>0.16</v>
      </c>
      <c r="Y15" s="3">
        <v>7</v>
      </c>
      <c r="Z15" s="35">
        <f t="shared" si="5"/>
        <v>0.875</v>
      </c>
      <c r="AA15" s="52">
        <v>3</v>
      </c>
      <c r="AB15" s="50">
        <v>2</v>
      </c>
      <c r="AC15" s="30">
        <f t="shared" si="13"/>
        <v>0.42857142857142855</v>
      </c>
      <c r="AD15" s="30">
        <f t="shared" si="14"/>
        <v>0.2857142857142857</v>
      </c>
      <c r="AE15" s="44">
        <f t="shared" si="15"/>
        <v>0.71428571428571419</v>
      </c>
      <c r="AF15" s="44">
        <f t="shared" si="16"/>
        <v>0.625</v>
      </c>
      <c r="AG15" s="16">
        <f t="shared" si="17"/>
        <v>0.06</v>
      </c>
      <c r="AH15" s="53">
        <f t="shared" si="18"/>
        <v>0.1</v>
      </c>
    </row>
    <row r="16" spans="1:34">
      <c r="A16" s="7" t="s">
        <v>42</v>
      </c>
      <c r="B16" s="8"/>
      <c r="C16" s="8" t="s">
        <v>11</v>
      </c>
      <c r="D16" s="8" t="s">
        <v>11</v>
      </c>
      <c r="E16" s="8" t="s">
        <v>11</v>
      </c>
      <c r="F16" s="8"/>
      <c r="G16" s="8"/>
      <c r="H16" s="8">
        <v>340030</v>
      </c>
      <c r="I16" s="8" t="s">
        <v>43</v>
      </c>
      <c r="J16" s="3">
        <v>75</v>
      </c>
      <c r="K16" s="3">
        <v>20</v>
      </c>
      <c r="L16" s="3">
        <v>95</v>
      </c>
      <c r="M16" s="52">
        <v>72</v>
      </c>
      <c r="N16" s="3">
        <v>10</v>
      </c>
      <c r="O16" s="84">
        <f t="shared" si="0"/>
        <v>0.75789473684210529</v>
      </c>
      <c r="P16" s="10">
        <f t="shared" si="1"/>
        <v>0.84705882352941175</v>
      </c>
      <c r="Q16" s="13">
        <v>5.72</v>
      </c>
      <c r="R16" s="2" t="s">
        <v>132</v>
      </c>
      <c r="S16" s="3">
        <v>9</v>
      </c>
      <c r="T16" s="3">
        <v>16</v>
      </c>
      <c r="U16" s="2">
        <f t="shared" si="2"/>
        <v>25</v>
      </c>
      <c r="V16" s="35">
        <f t="shared" si="3"/>
        <v>0.36</v>
      </c>
      <c r="W16" s="35">
        <f t="shared" si="4"/>
        <v>0.64</v>
      </c>
      <c r="X16" s="120">
        <f t="shared" si="12"/>
        <v>0.29411764705882354</v>
      </c>
      <c r="Y16" s="3">
        <v>21</v>
      </c>
      <c r="Z16" s="35">
        <f t="shared" si="5"/>
        <v>0.84</v>
      </c>
      <c r="AA16" s="52">
        <v>12</v>
      </c>
      <c r="AB16" s="50">
        <v>2</v>
      </c>
      <c r="AC16" s="30">
        <f t="shared" si="13"/>
        <v>0.5714285714285714</v>
      </c>
      <c r="AD16" s="30">
        <f t="shared" si="14"/>
        <v>9.5238095238095233E-2</v>
      </c>
      <c r="AE16" s="44">
        <f t="shared" si="15"/>
        <v>0.66666666666666663</v>
      </c>
      <c r="AF16" s="44">
        <f t="shared" si="16"/>
        <v>0.56000000000000005</v>
      </c>
      <c r="AG16" s="16">
        <f t="shared" si="17"/>
        <v>0.14117647058823529</v>
      </c>
      <c r="AH16" s="53">
        <f t="shared" si="18"/>
        <v>0.16470588235294117</v>
      </c>
    </row>
    <row r="17" spans="1:34">
      <c r="A17" s="7" t="s">
        <v>53</v>
      </c>
      <c r="B17" s="8"/>
      <c r="C17" s="8" t="s">
        <v>11</v>
      </c>
      <c r="D17" s="8" t="s">
        <v>11</v>
      </c>
      <c r="E17" s="8" t="s">
        <v>11</v>
      </c>
      <c r="F17" s="8"/>
      <c r="G17" s="8"/>
      <c r="H17" s="8">
        <v>340025</v>
      </c>
      <c r="I17" s="8" t="s">
        <v>52</v>
      </c>
      <c r="J17" s="3">
        <v>29</v>
      </c>
      <c r="K17" s="3">
        <v>16</v>
      </c>
      <c r="L17" s="3">
        <v>45</v>
      </c>
      <c r="M17" s="52">
        <v>15</v>
      </c>
      <c r="N17" s="3">
        <v>17</v>
      </c>
      <c r="O17" s="84">
        <f t="shared" si="0"/>
        <v>0.33333333333333331</v>
      </c>
      <c r="P17" s="10">
        <f t="shared" si="1"/>
        <v>0.5357142857142857</v>
      </c>
      <c r="Q17" s="13">
        <v>4.6100000000000003</v>
      </c>
      <c r="R17" s="2" t="s">
        <v>132</v>
      </c>
      <c r="S17" s="3">
        <v>5</v>
      </c>
      <c r="T17" s="3">
        <v>6</v>
      </c>
      <c r="U17" s="2">
        <f t="shared" si="2"/>
        <v>11</v>
      </c>
      <c r="V17" s="35">
        <f t="shared" si="3"/>
        <v>0.45454545454545453</v>
      </c>
      <c r="W17" s="35">
        <f t="shared" si="4"/>
        <v>0.54545454545454541</v>
      </c>
      <c r="X17" s="120">
        <f t="shared" si="12"/>
        <v>0.39285714285714285</v>
      </c>
      <c r="Y17" s="3">
        <v>9</v>
      </c>
      <c r="Z17" s="35">
        <f t="shared" si="5"/>
        <v>0.81818181818181823</v>
      </c>
      <c r="AA17" s="52">
        <v>1</v>
      </c>
      <c r="AB17" s="50">
        <v>1</v>
      </c>
      <c r="AC17" s="30">
        <f t="shared" si="13"/>
        <v>0.1111111111111111</v>
      </c>
      <c r="AD17" s="30">
        <f t="shared" si="14"/>
        <v>0.1111111111111111</v>
      </c>
      <c r="AE17" s="44">
        <f t="shared" si="15"/>
        <v>0.22222222222222221</v>
      </c>
      <c r="AF17" s="44">
        <f t="shared" si="16"/>
        <v>0.18181818181818182</v>
      </c>
      <c r="AG17" s="16">
        <f t="shared" si="17"/>
        <v>3.5714285714285712E-2</v>
      </c>
      <c r="AH17" s="53">
        <f t="shared" si="18"/>
        <v>7.1428571428571425E-2</v>
      </c>
    </row>
    <row r="18" spans="1:34">
      <c r="A18" s="7" t="s">
        <v>35</v>
      </c>
      <c r="B18" s="8"/>
      <c r="C18" s="8" t="s">
        <v>11</v>
      </c>
      <c r="D18" s="8" t="s">
        <v>11</v>
      </c>
      <c r="E18" s="8" t="s">
        <v>11</v>
      </c>
      <c r="F18" s="8"/>
      <c r="G18" s="8"/>
      <c r="H18" s="8">
        <v>340039</v>
      </c>
      <c r="I18" s="8" t="s">
        <v>36</v>
      </c>
      <c r="J18" s="3">
        <v>109</v>
      </c>
      <c r="K18" s="3">
        <v>22</v>
      </c>
      <c r="L18" s="3">
        <v>131</v>
      </c>
      <c r="M18" s="52">
        <v>76</v>
      </c>
      <c r="N18" s="3">
        <v>3</v>
      </c>
      <c r="O18" s="84">
        <f t="shared" si="0"/>
        <v>0.58015267175572516</v>
      </c>
      <c r="P18" s="10">
        <f t="shared" si="1"/>
        <v>0.59375</v>
      </c>
      <c r="Q18" s="13">
        <v>5.0999999999999996</v>
      </c>
      <c r="R18" s="2" t="s">
        <v>132</v>
      </c>
      <c r="S18" s="3">
        <v>23</v>
      </c>
      <c r="T18" s="3">
        <v>25</v>
      </c>
      <c r="U18" s="2">
        <f t="shared" si="2"/>
        <v>48</v>
      </c>
      <c r="V18" s="35">
        <f t="shared" si="3"/>
        <v>0.47916666666666669</v>
      </c>
      <c r="W18" s="35">
        <f t="shared" si="4"/>
        <v>0.52083333333333337</v>
      </c>
      <c r="X18" s="120">
        <f t="shared" si="12"/>
        <v>0.375</v>
      </c>
      <c r="Y18" s="3">
        <v>39</v>
      </c>
      <c r="Z18" s="35">
        <f t="shared" si="5"/>
        <v>0.8125</v>
      </c>
      <c r="AA18" s="52">
        <v>10</v>
      </c>
      <c r="AB18" s="50">
        <v>7</v>
      </c>
      <c r="AC18" s="30">
        <f t="shared" si="13"/>
        <v>0.25641025641025639</v>
      </c>
      <c r="AD18" s="30">
        <f t="shared" si="14"/>
        <v>0.17948717948717949</v>
      </c>
      <c r="AE18" s="44">
        <f t="shared" si="15"/>
        <v>0.4358974358974359</v>
      </c>
      <c r="AF18" s="44">
        <f t="shared" si="16"/>
        <v>0.35416666666666669</v>
      </c>
      <c r="AG18" s="16">
        <f t="shared" si="17"/>
        <v>7.8125E-2</v>
      </c>
      <c r="AH18" s="53">
        <f t="shared" si="18"/>
        <v>0.1328125</v>
      </c>
    </row>
    <row r="19" spans="1:34">
      <c r="A19" s="7" t="s">
        <v>28</v>
      </c>
      <c r="B19" s="8"/>
      <c r="C19" s="8" t="s">
        <v>11</v>
      </c>
      <c r="D19" s="8" t="s">
        <v>11</v>
      </c>
      <c r="E19" s="8" t="s">
        <v>11</v>
      </c>
      <c r="F19" s="8"/>
      <c r="G19" s="8"/>
      <c r="H19" s="8">
        <v>340040</v>
      </c>
      <c r="I19" s="8" t="s">
        <v>57</v>
      </c>
      <c r="J19" s="3">
        <v>28</v>
      </c>
      <c r="K19" s="3">
        <v>45</v>
      </c>
      <c r="L19" s="3">
        <v>73</v>
      </c>
      <c r="M19" s="52">
        <v>39</v>
      </c>
      <c r="N19" s="3">
        <v>0</v>
      </c>
      <c r="O19" s="84">
        <f t="shared" si="0"/>
        <v>0.53424657534246578</v>
      </c>
      <c r="P19" s="10">
        <f t="shared" si="1"/>
        <v>0.53424657534246578</v>
      </c>
      <c r="Q19" s="13">
        <f>(4.37*60+5.39*13)/73</f>
        <v>4.5516438356164377</v>
      </c>
      <c r="R19" s="2" t="s">
        <v>132</v>
      </c>
      <c r="S19" s="3">
        <v>10</v>
      </c>
      <c r="T19" s="3">
        <v>17</v>
      </c>
      <c r="U19" s="2">
        <f t="shared" si="2"/>
        <v>27</v>
      </c>
      <c r="V19" s="35">
        <f t="shared" si="3"/>
        <v>0.37037037037037035</v>
      </c>
      <c r="W19" s="35">
        <f t="shared" si="4"/>
        <v>0.62962962962962965</v>
      </c>
      <c r="X19" s="120">
        <f t="shared" si="12"/>
        <v>0.36986301369863012</v>
      </c>
      <c r="Y19" s="3">
        <v>21</v>
      </c>
      <c r="Z19" s="35">
        <f t="shared" si="5"/>
        <v>0.77777777777777779</v>
      </c>
      <c r="AA19" s="52">
        <v>7</v>
      </c>
      <c r="AB19" s="50">
        <v>9</v>
      </c>
      <c r="AC19" s="30">
        <f t="shared" si="13"/>
        <v>0.33333333333333331</v>
      </c>
      <c r="AD19" s="30">
        <f t="shared" si="14"/>
        <v>0.42857142857142855</v>
      </c>
      <c r="AE19" s="44">
        <f t="shared" si="15"/>
        <v>0.76190476190476186</v>
      </c>
      <c r="AF19" s="44">
        <f t="shared" si="16"/>
        <v>0.59259259259259256</v>
      </c>
      <c r="AG19" s="16">
        <f t="shared" si="17"/>
        <v>9.5890410958904104E-2</v>
      </c>
      <c r="AH19" s="53">
        <f t="shared" si="18"/>
        <v>0.21917808219178081</v>
      </c>
    </row>
    <row r="20" spans="1:34">
      <c r="A20" s="7" t="s">
        <v>64</v>
      </c>
      <c r="B20" s="8"/>
      <c r="C20" s="8" t="s">
        <v>11</v>
      </c>
      <c r="D20" s="8" t="s">
        <v>11</v>
      </c>
      <c r="E20" s="8" t="s">
        <v>11</v>
      </c>
      <c r="F20" s="8"/>
      <c r="G20" s="8"/>
      <c r="H20" s="8">
        <v>340038</v>
      </c>
      <c r="I20" s="8" t="s">
        <v>65</v>
      </c>
      <c r="J20" s="3">
        <v>121</v>
      </c>
      <c r="K20" s="3">
        <v>20</v>
      </c>
      <c r="L20" s="3">
        <v>141</v>
      </c>
      <c r="M20" s="52">
        <v>115</v>
      </c>
      <c r="N20" s="3">
        <v>5</v>
      </c>
      <c r="O20" s="84">
        <f t="shared" si="0"/>
        <v>0.81560283687943258</v>
      </c>
      <c r="P20" s="10">
        <f t="shared" si="1"/>
        <v>0.84558823529411764</v>
      </c>
      <c r="Q20" s="13">
        <v>5.75</v>
      </c>
      <c r="R20" s="2" t="s">
        <v>132</v>
      </c>
      <c r="S20" s="3">
        <v>10</v>
      </c>
      <c r="T20" s="3">
        <v>14</v>
      </c>
      <c r="U20" s="2">
        <f t="shared" si="2"/>
        <v>24</v>
      </c>
      <c r="V20" s="35">
        <f t="shared" si="3"/>
        <v>0.41666666666666669</v>
      </c>
      <c r="W20" s="35">
        <f t="shared" si="4"/>
        <v>0.58333333333333337</v>
      </c>
      <c r="X20" s="120">
        <f t="shared" si="12"/>
        <v>0.17647058823529413</v>
      </c>
      <c r="Y20" s="3">
        <v>15</v>
      </c>
      <c r="Z20" s="35">
        <f t="shared" si="5"/>
        <v>0.625</v>
      </c>
      <c r="AA20" s="52">
        <v>13</v>
      </c>
      <c r="AB20" s="50">
        <v>1</v>
      </c>
      <c r="AC20" s="30">
        <f t="shared" si="13"/>
        <v>0.8666666666666667</v>
      </c>
      <c r="AD20" s="30">
        <f t="shared" si="14"/>
        <v>6.6666666666666666E-2</v>
      </c>
      <c r="AE20" s="44">
        <f t="shared" si="15"/>
        <v>0.93333333333333335</v>
      </c>
      <c r="AF20" s="44">
        <f t="shared" si="16"/>
        <v>0.58333333333333337</v>
      </c>
      <c r="AG20" s="16">
        <f t="shared" si="17"/>
        <v>9.5588235294117641E-2</v>
      </c>
      <c r="AH20" s="53">
        <f t="shared" si="18"/>
        <v>0.10294117647058823</v>
      </c>
    </row>
    <row r="21" spans="1:34">
      <c r="A21" s="7" t="s">
        <v>54</v>
      </c>
      <c r="B21" s="8"/>
      <c r="C21" s="8" t="s">
        <v>11</v>
      </c>
      <c r="D21" s="8" t="s">
        <v>11</v>
      </c>
      <c r="E21" s="8" t="s">
        <v>11</v>
      </c>
      <c r="F21" s="8"/>
      <c r="G21" s="8"/>
      <c r="H21" s="8">
        <v>340028</v>
      </c>
      <c r="I21" s="8" t="s">
        <v>55</v>
      </c>
      <c r="J21" s="3">
        <v>68</v>
      </c>
      <c r="K21" s="3">
        <v>4</v>
      </c>
      <c r="L21" s="3">
        <v>72</v>
      </c>
      <c r="M21" s="52">
        <v>68</v>
      </c>
      <c r="N21" s="3">
        <v>0</v>
      </c>
      <c r="O21" s="84">
        <f t="shared" si="0"/>
        <v>0.94444444444444442</v>
      </c>
      <c r="P21" s="10">
        <f t="shared" si="1"/>
        <v>0.94444444444444442</v>
      </c>
      <c r="Q21" s="13">
        <v>6.25</v>
      </c>
      <c r="R21" s="2" t="s">
        <v>132</v>
      </c>
      <c r="S21" s="3">
        <v>0</v>
      </c>
      <c r="T21" s="3">
        <v>5</v>
      </c>
      <c r="U21" s="2">
        <f t="shared" si="2"/>
        <v>5</v>
      </c>
      <c r="V21" s="35">
        <f t="shared" si="3"/>
        <v>0</v>
      </c>
      <c r="W21" s="35">
        <f t="shared" si="4"/>
        <v>1</v>
      </c>
      <c r="X21" s="120">
        <f t="shared" si="12"/>
        <v>6.9444444444444448E-2</v>
      </c>
      <c r="Y21" s="3">
        <v>3</v>
      </c>
      <c r="Z21" s="35">
        <f t="shared" si="5"/>
        <v>0.6</v>
      </c>
      <c r="AA21" s="52">
        <v>2</v>
      </c>
      <c r="AB21" s="50">
        <v>0</v>
      </c>
      <c r="AC21" s="30">
        <f t="shared" si="13"/>
        <v>0.66666666666666663</v>
      </c>
      <c r="AD21" s="30">
        <f t="shared" si="14"/>
        <v>0</v>
      </c>
      <c r="AE21" s="44">
        <f t="shared" si="15"/>
        <v>0.66666666666666663</v>
      </c>
      <c r="AF21" s="44">
        <f t="shared" si="16"/>
        <v>0.4</v>
      </c>
      <c r="AG21" s="16">
        <f t="shared" si="17"/>
        <v>2.7777777777777776E-2</v>
      </c>
      <c r="AH21" s="53">
        <f t="shared" si="18"/>
        <v>2.7777777777777776E-2</v>
      </c>
    </row>
    <row r="22" spans="1:34">
      <c r="A22" s="7" t="s">
        <v>58</v>
      </c>
      <c r="B22" s="8"/>
      <c r="C22" s="8" t="s">
        <v>11</v>
      </c>
      <c r="D22" s="8"/>
      <c r="E22" s="8"/>
      <c r="F22" s="8"/>
      <c r="G22" s="8"/>
      <c r="H22" s="8">
        <v>340052</v>
      </c>
      <c r="I22" s="8" t="s">
        <v>57</v>
      </c>
      <c r="J22" s="3">
        <v>69</v>
      </c>
      <c r="K22" s="3">
        <v>20</v>
      </c>
      <c r="L22" s="3">
        <v>89</v>
      </c>
      <c r="M22" s="52">
        <v>65</v>
      </c>
      <c r="N22" s="3">
        <v>0</v>
      </c>
      <c r="O22" s="84">
        <f t="shared" si="0"/>
        <v>0.7303370786516854</v>
      </c>
      <c r="P22" s="10">
        <f t="shared" si="1"/>
        <v>0.7303370786516854</v>
      </c>
      <c r="Q22" s="13">
        <v>5.18</v>
      </c>
      <c r="R22" s="2" t="s">
        <v>132</v>
      </c>
      <c r="S22" s="3">
        <v>8</v>
      </c>
      <c r="T22" s="3">
        <v>12</v>
      </c>
      <c r="U22" s="2">
        <f t="shared" si="2"/>
        <v>20</v>
      </c>
      <c r="V22" s="35">
        <f t="shared" si="3"/>
        <v>0.4</v>
      </c>
      <c r="W22" s="35">
        <f t="shared" si="4"/>
        <v>0.6</v>
      </c>
      <c r="X22" s="120">
        <f t="shared" si="12"/>
        <v>0.2247191011235955</v>
      </c>
      <c r="Y22" s="3">
        <v>19</v>
      </c>
      <c r="Z22" s="35">
        <f t="shared" si="5"/>
        <v>0.95</v>
      </c>
      <c r="AA22" s="52">
        <v>8</v>
      </c>
      <c r="AB22" s="50">
        <v>5</v>
      </c>
      <c r="AC22" s="30">
        <f t="shared" si="13"/>
        <v>0.42105263157894735</v>
      </c>
      <c r="AD22" s="30">
        <f t="shared" si="14"/>
        <v>0.26315789473684209</v>
      </c>
      <c r="AE22" s="44">
        <f t="shared" si="15"/>
        <v>0.68421052631578938</v>
      </c>
      <c r="AF22" s="44">
        <f t="shared" si="16"/>
        <v>0.65</v>
      </c>
      <c r="AG22" s="16">
        <f t="shared" si="17"/>
        <v>8.98876404494382E-2</v>
      </c>
      <c r="AH22" s="53">
        <f t="shared" si="18"/>
        <v>0.14606741573033707</v>
      </c>
    </row>
    <row r="23" spans="1:34">
      <c r="A23" s="7" t="s">
        <v>96</v>
      </c>
      <c r="B23" s="8"/>
      <c r="C23" s="8" t="s">
        <v>11</v>
      </c>
      <c r="D23" s="8"/>
      <c r="E23" s="8"/>
      <c r="F23" s="8"/>
      <c r="G23" s="8"/>
      <c r="H23" s="8">
        <v>340051</v>
      </c>
      <c r="I23" s="8" t="s">
        <v>69</v>
      </c>
      <c r="J23" s="3">
        <v>82</v>
      </c>
      <c r="K23" s="3">
        <v>39</v>
      </c>
      <c r="L23" s="3">
        <v>121</v>
      </c>
      <c r="M23" s="52">
        <v>89</v>
      </c>
      <c r="N23" s="3">
        <v>0</v>
      </c>
      <c r="O23" s="84">
        <f t="shared" si="0"/>
        <v>0.73553719008264462</v>
      </c>
      <c r="P23" s="10">
        <f t="shared" si="1"/>
        <v>0.73553719008264462</v>
      </c>
      <c r="Q23" s="13">
        <v>5.18</v>
      </c>
      <c r="R23" s="2" t="s">
        <v>132</v>
      </c>
      <c r="S23" s="3">
        <v>15</v>
      </c>
      <c r="T23" s="3">
        <v>11</v>
      </c>
      <c r="U23" s="2">
        <f t="shared" si="2"/>
        <v>26</v>
      </c>
      <c r="V23" s="35">
        <f t="shared" si="3"/>
        <v>0.57692307692307687</v>
      </c>
      <c r="W23" s="35">
        <f t="shared" si="4"/>
        <v>0.42307692307692307</v>
      </c>
      <c r="X23" s="120">
        <f t="shared" si="12"/>
        <v>0.21487603305785125</v>
      </c>
      <c r="Y23" s="3">
        <v>20</v>
      </c>
      <c r="Z23" s="35">
        <f t="shared" si="5"/>
        <v>0.76923076923076927</v>
      </c>
      <c r="AA23" s="52">
        <v>14</v>
      </c>
      <c r="AB23" s="50">
        <v>2</v>
      </c>
      <c r="AC23" s="30">
        <f t="shared" si="13"/>
        <v>0.7</v>
      </c>
      <c r="AD23" s="30">
        <f t="shared" si="14"/>
        <v>0.1</v>
      </c>
      <c r="AE23" s="44">
        <f t="shared" si="15"/>
        <v>0.79999999999999993</v>
      </c>
      <c r="AF23" s="44">
        <f t="shared" si="16"/>
        <v>0.61538461538461542</v>
      </c>
      <c r="AG23" s="16">
        <f t="shared" si="17"/>
        <v>0.11570247933884298</v>
      </c>
      <c r="AH23" s="53">
        <f t="shared" si="18"/>
        <v>0.13223140495867769</v>
      </c>
    </row>
    <row r="24" spans="1:34">
      <c r="A24" s="7" t="s">
        <v>30</v>
      </c>
      <c r="B24" s="8"/>
      <c r="C24" s="8" t="s">
        <v>11</v>
      </c>
      <c r="D24" s="8"/>
      <c r="E24" s="8"/>
      <c r="F24" s="8"/>
      <c r="G24" s="8"/>
      <c r="H24" s="8">
        <v>340200</v>
      </c>
      <c r="I24" s="8" t="s">
        <v>29</v>
      </c>
      <c r="J24" s="3">
        <v>20</v>
      </c>
      <c r="K24" s="3">
        <v>0</v>
      </c>
      <c r="L24" s="3">
        <v>20</v>
      </c>
      <c r="M24" s="52">
        <v>18</v>
      </c>
      <c r="N24" s="3">
        <v>1</v>
      </c>
      <c r="O24" s="84">
        <f t="shared" si="0"/>
        <v>0.9</v>
      </c>
      <c r="P24" s="10">
        <f t="shared" si="1"/>
        <v>0.94736842105263153</v>
      </c>
      <c r="Q24" s="13">
        <v>5.47</v>
      </c>
      <c r="R24" s="2" t="s">
        <v>132</v>
      </c>
      <c r="S24" s="3">
        <v>2</v>
      </c>
      <c r="T24" s="3">
        <v>2</v>
      </c>
      <c r="U24" s="2">
        <f t="shared" si="2"/>
        <v>4</v>
      </c>
      <c r="V24" s="35">
        <f t="shared" si="3"/>
        <v>0.5</v>
      </c>
      <c r="W24" s="35">
        <f t="shared" si="4"/>
        <v>0.5</v>
      </c>
      <c r="X24" s="120">
        <f t="shared" si="12"/>
        <v>0.21052631578947367</v>
      </c>
      <c r="Y24" s="3">
        <v>3</v>
      </c>
      <c r="Z24" s="35">
        <f t="shared" si="5"/>
        <v>0.75</v>
      </c>
      <c r="AA24" s="52">
        <v>3</v>
      </c>
      <c r="AB24" s="50">
        <v>0</v>
      </c>
      <c r="AC24" s="30">
        <f t="shared" si="13"/>
        <v>1</v>
      </c>
      <c r="AD24" s="30">
        <f t="shared" si="14"/>
        <v>0</v>
      </c>
      <c r="AE24" s="44">
        <f t="shared" si="15"/>
        <v>1</v>
      </c>
      <c r="AF24" s="44">
        <f t="shared" si="16"/>
        <v>0.75</v>
      </c>
      <c r="AG24" s="16">
        <f t="shared" si="17"/>
        <v>0.15789473684210525</v>
      </c>
      <c r="AH24" s="53">
        <f t="shared" si="18"/>
        <v>0.15789473684210525</v>
      </c>
    </row>
    <row r="25" spans="1:34">
      <c r="A25" s="7" t="s">
        <v>66</v>
      </c>
      <c r="B25" s="8"/>
      <c r="C25" s="8" t="s">
        <v>11</v>
      </c>
      <c r="D25" s="8"/>
      <c r="E25" s="8"/>
      <c r="F25" s="8"/>
      <c r="G25" s="8"/>
      <c r="H25" s="8">
        <v>340208</v>
      </c>
      <c r="I25" s="8" t="s">
        <v>65</v>
      </c>
      <c r="J25" s="3">
        <v>19</v>
      </c>
      <c r="K25" s="3">
        <v>1</v>
      </c>
      <c r="L25" s="3">
        <v>20</v>
      </c>
      <c r="M25" s="52">
        <v>17</v>
      </c>
      <c r="N25" s="3">
        <v>2</v>
      </c>
      <c r="O25" s="84">
        <f t="shared" si="0"/>
        <v>0.85</v>
      </c>
      <c r="P25" s="10">
        <f t="shared" si="1"/>
        <v>0.94444444444444442</v>
      </c>
      <c r="Q25" s="13">
        <v>6.54</v>
      </c>
      <c r="R25" s="2" t="s">
        <v>132</v>
      </c>
      <c r="S25" s="3">
        <v>1</v>
      </c>
      <c r="T25" s="3">
        <v>1</v>
      </c>
      <c r="U25" s="2">
        <f t="shared" si="2"/>
        <v>2</v>
      </c>
      <c r="V25" s="35">
        <f t="shared" si="3"/>
        <v>0.5</v>
      </c>
      <c r="W25" s="35">
        <f t="shared" si="4"/>
        <v>0.5</v>
      </c>
      <c r="X25" s="120">
        <f t="shared" si="12"/>
        <v>0.1111111111111111</v>
      </c>
      <c r="Y25" s="3">
        <v>1</v>
      </c>
      <c r="Z25" s="35">
        <f t="shared" si="5"/>
        <v>0.5</v>
      </c>
      <c r="AA25" s="52">
        <v>1</v>
      </c>
      <c r="AB25" s="50">
        <v>0</v>
      </c>
      <c r="AC25" s="30">
        <f t="shared" si="13"/>
        <v>1</v>
      </c>
      <c r="AD25" s="30">
        <f t="shared" si="14"/>
        <v>0</v>
      </c>
      <c r="AE25" s="44">
        <f t="shared" si="15"/>
        <v>1</v>
      </c>
      <c r="AF25" s="44">
        <f t="shared" si="16"/>
        <v>0.5</v>
      </c>
      <c r="AG25" s="16">
        <f t="shared" si="17"/>
        <v>5.5555555555555552E-2</v>
      </c>
      <c r="AH25" s="53">
        <f t="shared" si="18"/>
        <v>5.5555555555555552E-2</v>
      </c>
    </row>
    <row r="26" spans="1:34">
      <c r="A26" s="7" t="s">
        <v>47</v>
      </c>
      <c r="B26" s="8"/>
      <c r="C26" s="8"/>
      <c r="D26" s="8" t="s">
        <v>11</v>
      </c>
      <c r="E26" s="8"/>
      <c r="F26" s="8"/>
      <c r="G26" s="8"/>
      <c r="H26" s="8">
        <v>340104</v>
      </c>
      <c r="I26" s="8" t="s">
        <v>48</v>
      </c>
      <c r="J26" s="3">
        <v>11</v>
      </c>
      <c r="K26" s="3">
        <v>5</v>
      </c>
      <c r="L26" s="3">
        <v>16</v>
      </c>
      <c r="M26" s="52">
        <v>9</v>
      </c>
      <c r="N26" s="3">
        <v>3</v>
      </c>
      <c r="O26" s="84">
        <f t="shared" si="0"/>
        <v>0.5625</v>
      </c>
      <c r="P26" s="10">
        <f t="shared" si="1"/>
        <v>0.69230769230769229</v>
      </c>
      <c r="Q26" s="13">
        <v>4.91</v>
      </c>
      <c r="R26" s="2" t="s">
        <v>132</v>
      </c>
      <c r="S26" s="3">
        <v>2</v>
      </c>
      <c r="T26" s="3">
        <v>3</v>
      </c>
      <c r="U26" s="2">
        <f t="shared" si="2"/>
        <v>5</v>
      </c>
      <c r="V26" s="35">
        <f t="shared" si="3"/>
        <v>0.4</v>
      </c>
      <c r="W26" s="35">
        <f t="shared" si="4"/>
        <v>0.6</v>
      </c>
      <c r="X26" s="120">
        <f t="shared" si="12"/>
        <v>0.38461538461538464</v>
      </c>
      <c r="Y26" s="3">
        <v>5</v>
      </c>
      <c r="Z26" s="35">
        <f t="shared" si="5"/>
        <v>1</v>
      </c>
      <c r="AA26" s="52">
        <v>4</v>
      </c>
      <c r="AB26" s="50">
        <v>1</v>
      </c>
      <c r="AC26" s="30">
        <f t="shared" si="13"/>
        <v>0.8</v>
      </c>
      <c r="AD26" s="30">
        <f t="shared" si="14"/>
        <v>0.2</v>
      </c>
      <c r="AE26" s="44">
        <f t="shared" si="15"/>
        <v>1</v>
      </c>
      <c r="AF26" s="44">
        <f t="shared" si="16"/>
        <v>1</v>
      </c>
      <c r="AG26" s="16">
        <f t="shared" si="17"/>
        <v>0.30769230769230771</v>
      </c>
      <c r="AH26" s="53">
        <f t="shared" si="18"/>
        <v>0.38461538461538464</v>
      </c>
    </row>
    <row r="27" spans="1:34">
      <c r="A27" s="7" t="s">
        <v>44</v>
      </c>
      <c r="B27" s="8"/>
      <c r="C27" s="8"/>
      <c r="D27" s="8" t="s">
        <v>11</v>
      </c>
      <c r="E27" s="8"/>
      <c r="F27" s="8"/>
      <c r="G27" s="8"/>
      <c r="H27" s="8">
        <v>340108</v>
      </c>
      <c r="I27" s="8" t="s">
        <v>43</v>
      </c>
      <c r="J27" s="3">
        <v>12</v>
      </c>
      <c r="K27" s="3">
        <v>9</v>
      </c>
      <c r="L27" s="3">
        <v>21</v>
      </c>
      <c r="M27" s="52">
        <v>13</v>
      </c>
      <c r="N27" s="3">
        <v>2</v>
      </c>
      <c r="O27" s="84">
        <f t="shared" si="0"/>
        <v>0.61904761904761907</v>
      </c>
      <c r="P27" s="10">
        <f t="shared" si="1"/>
        <v>0.68421052631578949</v>
      </c>
      <c r="Q27" s="13">
        <v>4.76</v>
      </c>
      <c r="R27" s="2" t="s">
        <v>132</v>
      </c>
      <c r="S27" s="3">
        <v>2</v>
      </c>
      <c r="T27" s="3">
        <v>2</v>
      </c>
      <c r="U27" s="2">
        <f t="shared" si="2"/>
        <v>4</v>
      </c>
      <c r="V27" s="35">
        <f t="shared" si="3"/>
        <v>0.5</v>
      </c>
      <c r="W27" s="35">
        <f t="shared" si="4"/>
        <v>0.5</v>
      </c>
      <c r="X27" s="120">
        <f t="shared" si="12"/>
        <v>0.21052631578947367</v>
      </c>
      <c r="Y27" s="3">
        <v>3</v>
      </c>
      <c r="Z27" s="35">
        <f t="shared" si="5"/>
        <v>0.75</v>
      </c>
      <c r="AA27" s="52">
        <v>1</v>
      </c>
      <c r="AB27" s="50">
        <v>0</v>
      </c>
      <c r="AC27" s="30">
        <f t="shared" si="13"/>
        <v>0.33333333333333331</v>
      </c>
      <c r="AD27" s="30">
        <f t="shared" si="14"/>
        <v>0</v>
      </c>
      <c r="AE27" s="44">
        <f t="shared" si="15"/>
        <v>0.33333333333333331</v>
      </c>
      <c r="AF27" s="44">
        <f t="shared" si="16"/>
        <v>0.25</v>
      </c>
      <c r="AG27" s="16">
        <f t="shared" si="17"/>
        <v>5.2631578947368418E-2</v>
      </c>
      <c r="AH27" s="53">
        <f t="shared" si="18"/>
        <v>5.2631578947368418E-2</v>
      </c>
    </row>
    <row r="28" spans="1:34">
      <c r="A28" s="7" t="s">
        <v>72</v>
      </c>
      <c r="B28" s="8"/>
      <c r="C28" s="8"/>
      <c r="D28" s="8" t="s">
        <v>11</v>
      </c>
      <c r="E28" s="8"/>
      <c r="F28" s="8"/>
      <c r="G28" s="8"/>
      <c r="H28" s="8">
        <v>340100</v>
      </c>
      <c r="I28" s="8" t="s">
        <v>73</v>
      </c>
      <c r="J28" s="3">
        <v>9</v>
      </c>
      <c r="K28" s="3">
        <v>3</v>
      </c>
      <c r="L28" s="3">
        <v>12</v>
      </c>
      <c r="M28" s="52">
        <v>11</v>
      </c>
      <c r="N28" s="3">
        <v>0</v>
      </c>
      <c r="O28" s="84">
        <f t="shared" si="0"/>
        <v>0.91666666666666663</v>
      </c>
      <c r="P28" s="10">
        <f t="shared" si="1"/>
        <v>0.91666666666666663</v>
      </c>
      <c r="Q28" s="13">
        <v>6.53</v>
      </c>
      <c r="R28" s="2" t="s">
        <v>132</v>
      </c>
      <c r="S28" s="3">
        <v>1</v>
      </c>
      <c r="T28" s="3">
        <v>0</v>
      </c>
      <c r="U28" s="2">
        <f t="shared" si="2"/>
        <v>1</v>
      </c>
      <c r="V28" s="35">
        <f t="shared" si="3"/>
        <v>1</v>
      </c>
      <c r="W28" s="35">
        <f t="shared" si="4"/>
        <v>0</v>
      </c>
      <c r="X28" s="120">
        <f t="shared" si="12"/>
        <v>8.3333333333333329E-2</v>
      </c>
      <c r="Y28" s="3">
        <v>0</v>
      </c>
      <c r="Z28" s="35">
        <f t="shared" si="5"/>
        <v>0</v>
      </c>
      <c r="AA28" s="52"/>
      <c r="AB28" s="50"/>
      <c r="AC28" s="30"/>
      <c r="AD28" s="30"/>
      <c r="AE28" s="44"/>
      <c r="AF28" s="44"/>
      <c r="AG28" s="16"/>
      <c r="AH28" s="53"/>
    </row>
    <row r="29" spans="1:34">
      <c r="A29" s="7" t="s">
        <v>67</v>
      </c>
      <c r="B29" s="8"/>
      <c r="C29" s="8"/>
      <c r="D29" s="8"/>
      <c r="E29" s="8" t="s">
        <v>11</v>
      </c>
      <c r="F29" s="8"/>
      <c r="G29" s="8"/>
      <c r="H29" s="8">
        <v>340124</v>
      </c>
      <c r="I29" s="8" t="s">
        <v>68</v>
      </c>
      <c r="J29" s="3">
        <v>21</v>
      </c>
      <c r="K29" s="3">
        <v>4</v>
      </c>
      <c r="L29" s="3">
        <v>25</v>
      </c>
      <c r="M29" s="52">
        <v>23</v>
      </c>
      <c r="N29" s="3">
        <v>1</v>
      </c>
      <c r="O29" s="84">
        <f t="shared" si="0"/>
        <v>0.92</v>
      </c>
      <c r="P29" s="10">
        <f t="shared" si="1"/>
        <v>0.95833333333333337</v>
      </c>
      <c r="Q29" s="13">
        <v>6.59</v>
      </c>
      <c r="R29" s="2" t="s">
        <v>132</v>
      </c>
      <c r="S29" s="3">
        <v>2</v>
      </c>
      <c r="T29" s="3">
        <v>0</v>
      </c>
      <c r="U29" s="2">
        <f t="shared" si="2"/>
        <v>2</v>
      </c>
      <c r="V29" s="35">
        <f t="shared" si="3"/>
        <v>1</v>
      </c>
      <c r="W29" s="35">
        <f t="shared" si="4"/>
        <v>0</v>
      </c>
      <c r="X29" s="120">
        <f t="shared" si="12"/>
        <v>8.3333333333333329E-2</v>
      </c>
      <c r="Y29" s="3">
        <v>2</v>
      </c>
      <c r="Z29" s="35">
        <f t="shared" si="5"/>
        <v>1</v>
      </c>
      <c r="AA29" s="52">
        <v>1</v>
      </c>
      <c r="AB29" s="50">
        <v>0</v>
      </c>
      <c r="AC29" s="30">
        <f t="shared" ref="AC29:AC40" si="19">AA29/Y29</f>
        <v>0.5</v>
      </c>
      <c r="AD29" s="30">
        <f t="shared" ref="AD29:AD40" si="20">AB29/Y29</f>
        <v>0</v>
      </c>
      <c r="AE29" s="44">
        <f t="shared" ref="AE29:AE40" si="21">AC29+AD29</f>
        <v>0.5</v>
      </c>
      <c r="AF29" s="44">
        <f t="shared" ref="AF29:AF40" si="22">(AA29+AB29)/(S29+T29)</f>
        <v>0.5</v>
      </c>
      <c r="AG29" s="16">
        <f t="shared" ref="AG29:AG40" si="23">AA29/(L29-N29)</f>
        <v>4.1666666666666664E-2</v>
      </c>
      <c r="AH29" s="53">
        <f t="shared" ref="AH29:AH40" si="24">(AA29+AB29)/(L29-N29)</f>
        <v>4.1666666666666664E-2</v>
      </c>
    </row>
    <row r="30" spans="1:34">
      <c r="A30" s="7" t="s">
        <v>97</v>
      </c>
      <c r="B30" s="8"/>
      <c r="C30" s="8"/>
      <c r="D30" s="8"/>
      <c r="E30" s="8" t="s">
        <v>11</v>
      </c>
      <c r="F30" s="8"/>
      <c r="G30" s="8"/>
      <c r="H30" s="8">
        <v>340126</v>
      </c>
      <c r="I30" s="8" t="s">
        <v>75</v>
      </c>
      <c r="J30" s="3">
        <v>23</v>
      </c>
      <c r="K30" s="3">
        <v>5</v>
      </c>
      <c r="L30" s="3">
        <v>28</v>
      </c>
      <c r="M30" s="52">
        <v>25</v>
      </c>
      <c r="N30" s="3">
        <v>1</v>
      </c>
      <c r="O30" s="84">
        <f t="shared" si="0"/>
        <v>0.8928571428571429</v>
      </c>
      <c r="P30" s="10">
        <f t="shared" si="1"/>
        <v>0.92592592592592593</v>
      </c>
      <c r="Q30" s="13">
        <v>6.13</v>
      </c>
      <c r="R30" s="2" t="s">
        <v>132</v>
      </c>
      <c r="S30" s="3">
        <v>1</v>
      </c>
      <c r="T30" s="3">
        <v>3</v>
      </c>
      <c r="U30" s="2">
        <f t="shared" si="2"/>
        <v>4</v>
      </c>
      <c r="V30" s="35">
        <f t="shared" si="3"/>
        <v>0.25</v>
      </c>
      <c r="W30" s="35">
        <f t="shared" si="4"/>
        <v>0.75</v>
      </c>
      <c r="X30" s="120">
        <f t="shared" si="12"/>
        <v>0.14814814814814814</v>
      </c>
      <c r="Y30" s="3">
        <v>4</v>
      </c>
      <c r="Z30" s="35">
        <f t="shared" si="5"/>
        <v>1</v>
      </c>
      <c r="AA30" s="52">
        <v>4</v>
      </c>
      <c r="AB30" s="50">
        <v>0</v>
      </c>
      <c r="AC30" s="30">
        <f t="shared" si="19"/>
        <v>1</v>
      </c>
      <c r="AD30" s="30">
        <f t="shared" si="20"/>
        <v>0</v>
      </c>
      <c r="AE30" s="44">
        <f t="shared" si="21"/>
        <v>1</v>
      </c>
      <c r="AF30" s="44">
        <f t="shared" si="22"/>
        <v>1</v>
      </c>
      <c r="AG30" s="16">
        <f t="shared" si="23"/>
        <v>0.14814814814814814</v>
      </c>
      <c r="AH30" s="53">
        <f t="shared" si="24"/>
        <v>0.14814814814814814</v>
      </c>
    </row>
    <row r="31" spans="1:34">
      <c r="A31" s="7" t="s">
        <v>33</v>
      </c>
      <c r="B31" s="8"/>
      <c r="C31" s="8"/>
      <c r="D31" s="8"/>
      <c r="E31" s="8"/>
      <c r="F31" s="8" t="s">
        <v>11</v>
      </c>
      <c r="G31" s="8"/>
      <c r="H31" s="8">
        <v>340369</v>
      </c>
      <c r="I31" s="8" t="s">
        <v>34</v>
      </c>
      <c r="J31" s="3">
        <v>57</v>
      </c>
      <c r="K31" s="3">
        <v>3</v>
      </c>
      <c r="L31" s="3">
        <v>60</v>
      </c>
      <c r="M31" s="52">
        <v>37</v>
      </c>
      <c r="N31" s="3">
        <v>9</v>
      </c>
      <c r="O31" s="84">
        <f t="shared" si="0"/>
        <v>0.6166666666666667</v>
      </c>
      <c r="P31" s="10">
        <f t="shared" si="1"/>
        <v>0.72549019607843135</v>
      </c>
      <c r="Q31" s="13">
        <v>5.57</v>
      </c>
      <c r="R31" s="2" t="s">
        <v>132</v>
      </c>
      <c r="S31" s="3">
        <v>5</v>
      </c>
      <c r="T31" s="3">
        <v>7</v>
      </c>
      <c r="U31" s="2">
        <f t="shared" si="2"/>
        <v>12</v>
      </c>
      <c r="V31" s="35">
        <f t="shared" si="3"/>
        <v>0.41666666666666669</v>
      </c>
      <c r="W31" s="35">
        <f t="shared" si="4"/>
        <v>0.58333333333333337</v>
      </c>
      <c r="X31" s="120">
        <f t="shared" si="12"/>
        <v>0.23529411764705882</v>
      </c>
      <c r="Y31" s="3">
        <v>12</v>
      </c>
      <c r="Z31" s="35">
        <f t="shared" si="5"/>
        <v>1</v>
      </c>
      <c r="AA31" s="52">
        <v>0</v>
      </c>
      <c r="AB31" s="50">
        <v>0</v>
      </c>
      <c r="AC31" s="30">
        <f t="shared" si="19"/>
        <v>0</v>
      </c>
      <c r="AD31" s="30">
        <f t="shared" si="20"/>
        <v>0</v>
      </c>
      <c r="AE31" s="44">
        <f t="shared" si="21"/>
        <v>0</v>
      </c>
      <c r="AF31" s="44">
        <f t="shared" si="22"/>
        <v>0</v>
      </c>
      <c r="AG31" s="16">
        <f t="shared" si="23"/>
        <v>0</v>
      </c>
      <c r="AH31" s="53">
        <f t="shared" si="24"/>
        <v>0</v>
      </c>
    </row>
    <row r="32" spans="1:34">
      <c r="A32" s="7" t="s">
        <v>94</v>
      </c>
      <c r="B32" s="8"/>
      <c r="C32" s="8"/>
      <c r="D32" s="8"/>
      <c r="E32" s="8"/>
      <c r="F32" s="8" t="s">
        <v>11</v>
      </c>
      <c r="G32" s="8"/>
      <c r="H32" s="8">
        <v>340357</v>
      </c>
      <c r="I32" s="8" t="s">
        <v>24</v>
      </c>
      <c r="J32" s="3">
        <v>11</v>
      </c>
      <c r="K32" s="3">
        <v>3</v>
      </c>
      <c r="L32" s="3">
        <v>14</v>
      </c>
      <c r="M32" s="52">
        <v>12</v>
      </c>
      <c r="N32" s="3">
        <v>1</v>
      </c>
      <c r="O32" s="84">
        <f t="shared" si="0"/>
        <v>0.8571428571428571</v>
      </c>
      <c r="P32" s="10">
        <f t="shared" si="1"/>
        <v>0.92307692307692313</v>
      </c>
      <c r="Q32" s="13">
        <v>5.55</v>
      </c>
      <c r="R32" s="2" t="s">
        <v>132</v>
      </c>
      <c r="S32" s="3">
        <v>4</v>
      </c>
      <c r="T32" s="3">
        <v>0</v>
      </c>
      <c r="U32" s="2">
        <f t="shared" si="2"/>
        <v>4</v>
      </c>
      <c r="V32" s="35">
        <f t="shared" si="3"/>
        <v>1</v>
      </c>
      <c r="W32" s="35">
        <f t="shared" si="4"/>
        <v>0</v>
      </c>
      <c r="X32" s="120">
        <f t="shared" si="12"/>
        <v>0.30769230769230771</v>
      </c>
      <c r="Y32" s="3">
        <v>4</v>
      </c>
      <c r="Z32" s="35">
        <f t="shared" si="5"/>
        <v>1</v>
      </c>
      <c r="AA32" s="52">
        <v>4</v>
      </c>
      <c r="AB32" s="50">
        <v>0</v>
      </c>
      <c r="AC32" s="30">
        <f t="shared" si="19"/>
        <v>1</v>
      </c>
      <c r="AD32" s="30">
        <f t="shared" si="20"/>
        <v>0</v>
      </c>
      <c r="AE32" s="44">
        <f t="shared" si="21"/>
        <v>1</v>
      </c>
      <c r="AF32" s="44">
        <f t="shared" si="22"/>
        <v>1</v>
      </c>
      <c r="AG32" s="16">
        <f t="shared" si="23"/>
        <v>0.30769230769230771</v>
      </c>
      <c r="AH32" s="53">
        <f t="shared" si="24"/>
        <v>0.30769230769230771</v>
      </c>
    </row>
    <row r="33" spans="1:34">
      <c r="A33" s="7" t="s">
        <v>59</v>
      </c>
      <c r="B33" s="8"/>
      <c r="C33" s="8"/>
      <c r="D33" s="8"/>
      <c r="E33" s="8"/>
      <c r="F33" s="8" t="s">
        <v>11</v>
      </c>
      <c r="G33" s="8"/>
      <c r="H33" s="8">
        <v>340384</v>
      </c>
      <c r="I33" s="8" t="s">
        <v>60</v>
      </c>
      <c r="J33" s="3">
        <v>17</v>
      </c>
      <c r="K33" s="3">
        <v>4</v>
      </c>
      <c r="L33" s="3">
        <v>21</v>
      </c>
      <c r="M33" s="52">
        <v>19</v>
      </c>
      <c r="N33" s="3">
        <v>0</v>
      </c>
      <c r="O33" s="84">
        <f t="shared" si="0"/>
        <v>0.90476190476190477</v>
      </c>
      <c r="P33" s="10">
        <f t="shared" si="1"/>
        <v>0.90476190476190477</v>
      </c>
      <c r="Q33" s="13">
        <v>5.42</v>
      </c>
      <c r="R33" s="2" t="s">
        <v>132</v>
      </c>
      <c r="S33" s="3">
        <v>2</v>
      </c>
      <c r="T33" s="3">
        <v>3</v>
      </c>
      <c r="U33" s="2">
        <f t="shared" si="2"/>
        <v>5</v>
      </c>
      <c r="V33" s="35">
        <f t="shared" si="3"/>
        <v>0.4</v>
      </c>
      <c r="W33" s="35">
        <f t="shared" si="4"/>
        <v>0.6</v>
      </c>
      <c r="X33" s="120">
        <f>U33/(L33-N33)</f>
        <v>0.23809523809523808</v>
      </c>
      <c r="Y33" s="3">
        <v>5</v>
      </c>
      <c r="Z33" s="35">
        <f t="shared" si="5"/>
        <v>1</v>
      </c>
      <c r="AA33" s="52">
        <v>4</v>
      </c>
      <c r="AB33" s="50">
        <v>0</v>
      </c>
      <c r="AC33" s="30">
        <f t="shared" si="19"/>
        <v>0.8</v>
      </c>
      <c r="AD33" s="30">
        <f t="shared" si="20"/>
        <v>0</v>
      </c>
      <c r="AE33" s="44">
        <f t="shared" si="21"/>
        <v>0.8</v>
      </c>
      <c r="AF33" s="44">
        <f t="shared" si="22"/>
        <v>0.8</v>
      </c>
      <c r="AG33" s="16">
        <f t="shared" si="23"/>
        <v>0.19047619047619047</v>
      </c>
      <c r="AH33" s="53">
        <f t="shared" si="24"/>
        <v>0.19047619047619047</v>
      </c>
    </row>
    <row r="34" spans="1:34">
      <c r="A34" s="7" t="s">
        <v>61</v>
      </c>
      <c r="B34" s="8"/>
      <c r="C34" s="8"/>
      <c r="D34" s="8"/>
      <c r="E34" s="8"/>
      <c r="F34" s="8" t="s">
        <v>11</v>
      </c>
      <c r="G34" s="8"/>
      <c r="H34" s="8">
        <v>340375</v>
      </c>
      <c r="I34" s="8" t="s">
        <v>60</v>
      </c>
      <c r="J34" s="3">
        <v>37</v>
      </c>
      <c r="K34" s="3">
        <v>5</v>
      </c>
      <c r="L34" s="3">
        <v>42</v>
      </c>
      <c r="M34" s="52">
        <v>33</v>
      </c>
      <c r="N34" s="3">
        <v>1</v>
      </c>
      <c r="O34" s="84">
        <f t="shared" si="0"/>
        <v>0.7857142857142857</v>
      </c>
      <c r="P34" s="10">
        <f t="shared" si="1"/>
        <v>0.80487804878048785</v>
      </c>
      <c r="Q34" s="13">
        <v>5.55</v>
      </c>
      <c r="R34" s="2" t="s">
        <v>132</v>
      </c>
      <c r="S34" s="3">
        <v>5</v>
      </c>
      <c r="T34" s="3">
        <v>4</v>
      </c>
      <c r="U34" s="2">
        <f t="shared" si="2"/>
        <v>9</v>
      </c>
      <c r="V34" s="35">
        <f t="shared" si="3"/>
        <v>0.55555555555555558</v>
      </c>
      <c r="W34" s="35">
        <f t="shared" si="4"/>
        <v>0.44444444444444442</v>
      </c>
      <c r="X34" s="120">
        <f t="shared" si="12"/>
        <v>0.21951219512195122</v>
      </c>
      <c r="Y34" s="3">
        <v>8</v>
      </c>
      <c r="Z34" s="35">
        <f t="shared" si="5"/>
        <v>0.88888888888888884</v>
      </c>
      <c r="AA34" s="52">
        <v>5</v>
      </c>
      <c r="AB34" s="50">
        <v>2</v>
      </c>
      <c r="AC34" s="30">
        <f t="shared" si="19"/>
        <v>0.625</v>
      </c>
      <c r="AD34" s="30">
        <f t="shared" si="20"/>
        <v>0.25</v>
      </c>
      <c r="AE34" s="44">
        <f t="shared" si="21"/>
        <v>0.875</v>
      </c>
      <c r="AF34" s="44">
        <f t="shared" si="22"/>
        <v>0.77777777777777779</v>
      </c>
      <c r="AG34" s="16">
        <f t="shared" si="23"/>
        <v>0.12195121951219512</v>
      </c>
      <c r="AH34" s="53">
        <f t="shared" si="24"/>
        <v>0.17073170731707318</v>
      </c>
    </row>
    <row r="35" spans="1:34">
      <c r="A35" s="7" t="s">
        <v>95</v>
      </c>
      <c r="B35" s="8"/>
      <c r="C35" s="8"/>
      <c r="D35" s="8"/>
      <c r="E35" s="8"/>
      <c r="F35" s="8" t="s">
        <v>11</v>
      </c>
      <c r="G35" s="8"/>
      <c r="H35" s="8">
        <v>340374</v>
      </c>
      <c r="I35" s="8" t="s">
        <v>37</v>
      </c>
      <c r="J35" s="3">
        <v>25</v>
      </c>
      <c r="K35" s="3">
        <v>14</v>
      </c>
      <c r="L35" s="3">
        <v>39</v>
      </c>
      <c r="M35" s="52">
        <v>9</v>
      </c>
      <c r="N35" s="3">
        <v>9</v>
      </c>
      <c r="O35" s="84">
        <f t="shared" ref="O35:O52" si="25">M35/L35</f>
        <v>0.23076923076923078</v>
      </c>
      <c r="P35" s="10">
        <f t="shared" ref="P35:P52" si="26">M35/(L35-N35)</f>
        <v>0.3</v>
      </c>
      <c r="Q35" s="13">
        <v>3.13</v>
      </c>
      <c r="R35" s="2" t="s">
        <v>132</v>
      </c>
      <c r="S35" s="3">
        <v>5</v>
      </c>
      <c r="T35" s="3">
        <v>3</v>
      </c>
      <c r="U35" s="2">
        <f t="shared" si="2"/>
        <v>8</v>
      </c>
      <c r="V35" s="35">
        <f t="shared" si="3"/>
        <v>0.625</v>
      </c>
      <c r="W35" s="35">
        <f t="shared" si="4"/>
        <v>0.375</v>
      </c>
      <c r="X35" s="120">
        <f t="shared" si="12"/>
        <v>0.26666666666666666</v>
      </c>
      <c r="Y35" s="3">
        <v>7</v>
      </c>
      <c r="Z35" s="35">
        <f t="shared" si="5"/>
        <v>0.875</v>
      </c>
      <c r="AA35" s="52">
        <v>3</v>
      </c>
      <c r="AB35" s="50">
        <v>3</v>
      </c>
      <c r="AC35" s="30">
        <f t="shared" si="19"/>
        <v>0.42857142857142855</v>
      </c>
      <c r="AD35" s="30">
        <f t="shared" si="20"/>
        <v>0.42857142857142855</v>
      </c>
      <c r="AE35" s="44">
        <f t="shared" si="21"/>
        <v>0.8571428571428571</v>
      </c>
      <c r="AF35" s="44">
        <f t="shared" si="22"/>
        <v>0.75</v>
      </c>
      <c r="AG35" s="16">
        <f t="shared" si="23"/>
        <v>0.1</v>
      </c>
      <c r="AH35" s="53">
        <f t="shared" si="24"/>
        <v>0.2</v>
      </c>
    </row>
    <row r="36" spans="1:34">
      <c r="A36" s="7" t="s">
        <v>41</v>
      </c>
      <c r="B36" s="8"/>
      <c r="C36" s="8"/>
      <c r="D36" s="8"/>
      <c r="E36" s="8"/>
      <c r="F36" s="8" t="s">
        <v>11</v>
      </c>
      <c r="G36" s="8"/>
      <c r="H36" s="8">
        <v>340371</v>
      </c>
      <c r="I36" s="8" t="s">
        <v>40</v>
      </c>
      <c r="J36" s="3">
        <v>13</v>
      </c>
      <c r="K36" s="3">
        <v>25</v>
      </c>
      <c r="L36" s="3">
        <v>38</v>
      </c>
      <c r="M36" s="52">
        <v>17</v>
      </c>
      <c r="N36" s="3">
        <v>4</v>
      </c>
      <c r="O36" s="84">
        <f t="shared" si="25"/>
        <v>0.44736842105263158</v>
      </c>
      <c r="P36" s="10">
        <f t="shared" si="26"/>
        <v>0.5</v>
      </c>
      <c r="Q36" s="13">
        <v>3.8</v>
      </c>
      <c r="R36" s="2" t="s">
        <v>132</v>
      </c>
      <c r="S36" s="3">
        <v>3</v>
      </c>
      <c r="T36" s="3">
        <v>4</v>
      </c>
      <c r="U36" s="2">
        <f t="shared" si="2"/>
        <v>7</v>
      </c>
      <c r="V36" s="35">
        <f t="shared" si="3"/>
        <v>0.42857142857142855</v>
      </c>
      <c r="W36" s="35">
        <f t="shared" si="4"/>
        <v>0.5714285714285714</v>
      </c>
      <c r="X36" s="120">
        <f t="shared" si="12"/>
        <v>0.20588235294117646</v>
      </c>
      <c r="Y36" s="3">
        <v>6</v>
      </c>
      <c r="Z36" s="35">
        <f t="shared" si="5"/>
        <v>0.8571428571428571</v>
      </c>
      <c r="AA36" s="52">
        <v>4</v>
      </c>
      <c r="AB36" s="50">
        <v>1</v>
      </c>
      <c r="AC36" s="30">
        <f t="shared" si="19"/>
        <v>0.66666666666666663</v>
      </c>
      <c r="AD36" s="30">
        <f t="shared" si="20"/>
        <v>0.16666666666666666</v>
      </c>
      <c r="AE36" s="44">
        <f t="shared" si="21"/>
        <v>0.83333333333333326</v>
      </c>
      <c r="AF36" s="44">
        <f t="shared" si="22"/>
        <v>0.7142857142857143</v>
      </c>
      <c r="AG36" s="16">
        <f t="shared" si="23"/>
        <v>0.11764705882352941</v>
      </c>
      <c r="AH36" s="53">
        <f t="shared" si="24"/>
        <v>0.14705882352941177</v>
      </c>
    </row>
    <row r="37" spans="1:34">
      <c r="A37" s="7" t="s">
        <v>27</v>
      </c>
      <c r="B37" s="8"/>
      <c r="C37" s="8"/>
      <c r="D37" s="8"/>
      <c r="E37" s="8"/>
      <c r="F37" s="8" t="s">
        <v>11</v>
      </c>
      <c r="G37" s="8"/>
      <c r="H37" s="8">
        <v>340377</v>
      </c>
      <c r="I37" s="8" t="s">
        <v>74</v>
      </c>
      <c r="J37" s="3">
        <v>31</v>
      </c>
      <c r="K37" s="3">
        <v>13</v>
      </c>
      <c r="L37" s="3">
        <v>44</v>
      </c>
      <c r="M37" s="52">
        <v>29</v>
      </c>
      <c r="N37" s="3">
        <v>2</v>
      </c>
      <c r="O37" s="84">
        <f t="shared" si="25"/>
        <v>0.65909090909090906</v>
      </c>
      <c r="P37" s="10">
        <f t="shared" si="26"/>
        <v>0.69047619047619047</v>
      </c>
      <c r="Q37" s="13">
        <v>5.05</v>
      </c>
      <c r="R37" s="2" t="s">
        <v>132</v>
      </c>
      <c r="S37" s="3">
        <v>4</v>
      </c>
      <c r="T37" s="3">
        <v>6</v>
      </c>
      <c r="U37" s="2">
        <f t="shared" si="2"/>
        <v>10</v>
      </c>
      <c r="V37" s="35">
        <f t="shared" si="3"/>
        <v>0.4</v>
      </c>
      <c r="W37" s="35">
        <f t="shared" si="4"/>
        <v>0.6</v>
      </c>
      <c r="X37" s="120">
        <f t="shared" si="12"/>
        <v>0.23809523809523808</v>
      </c>
      <c r="Y37" s="3">
        <v>8</v>
      </c>
      <c r="Z37" s="35">
        <f t="shared" si="5"/>
        <v>0.8</v>
      </c>
      <c r="AA37" s="52">
        <v>6</v>
      </c>
      <c r="AB37" s="50">
        <v>1</v>
      </c>
      <c r="AC37" s="30">
        <f t="shared" si="19"/>
        <v>0.75</v>
      </c>
      <c r="AD37" s="30">
        <f t="shared" si="20"/>
        <v>0.125</v>
      </c>
      <c r="AE37" s="44">
        <f t="shared" si="21"/>
        <v>0.875</v>
      </c>
      <c r="AF37" s="44">
        <f t="shared" si="22"/>
        <v>0.7</v>
      </c>
      <c r="AG37" s="16">
        <f t="shared" si="23"/>
        <v>0.14285714285714285</v>
      </c>
      <c r="AH37" s="53">
        <f t="shared" si="24"/>
        <v>0.16666666666666666</v>
      </c>
    </row>
    <row r="38" spans="1:34">
      <c r="A38" s="7" t="s">
        <v>51</v>
      </c>
      <c r="B38" s="8"/>
      <c r="C38" s="8"/>
      <c r="D38" s="8"/>
      <c r="E38" s="8"/>
      <c r="F38" s="8" t="s">
        <v>11</v>
      </c>
      <c r="G38" s="8"/>
      <c r="H38" s="8">
        <v>340373</v>
      </c>
      <c r="I38" s="8" t="s">
        <v>52</v>
      </c>
      <c r="J38" s="3">
        <v>6</v>
      </c>
      <c r="K38" s="3">
        <v>29</v>
      </c>
      <c r="L38" s="3">
        <v>35</v>
      </c>
      <c r="M38" s="52">
        <v>11</v>
      </c>
      <c r="N38" s="3">
        <v>3</v>
      </c>
      <c r="O38" s="84">
        <f t="shared" si="25"/>
        <v>0.31428571428571428</v>
      </c>
      <c r="P38" s="10">
        <f t="shared" si="26"/>
        <v>0.34375</v>
      </c>
      <c r="Q38" s="13">
        <v>3.56</v>
      </c>
      <c r="R38" s="2" t="s">
        <v>132</v>
      </c>
      <c r="S38" s="3">
        <v>2</v>
      </c>
      <c r="T38" s="3">
        <v>10</v>
      </c>
      <c r="U38" s="2">
        <f t="shared" si="2"/>
        <v>12</v>
      </c>
      <c r="V38" s="35">
        <f t="shared" si="3"/>
        <v>0.16666666666666666</v>
      </c>
      <c r="W38" s="35">
        <f t="shared" si="4"/>
        <v>0.83333333333333337</v>
      </c>
      <c r="X38" s="120">
        <f t="shared" si="12"/>
        <v>0.375</v>
      </c>
      <c r="Y38" s="3">
        <v>8</v>
      </c>
      <c r="Z38" s="35">
        <f t="shared" si="5"/>
        <v>0.66666666666666663</v>
      </c>
      <c r="AA38" s="52">
        <v>0</v>
      </c>
      <c r="AB38" s="50">
        <v>1</v>
      </c>
      <c r="AC38" s="30">
        <f t="shared" si="19"/>
        <v>0</v>
      </c>
      <c r="AD38" s="30">
        <f t="shared" si="20"/>
        <v>0.125</v>
      </c>
      <c r="AE38" s="44">
        <f t="shared" si="21"/>
        <v>0.125</v>
      </c>
      <c r="AF38" s="44">
        <f t="shared" si="22"/>
        <v>8.3333333333333329E-2</v>
      </c>
      <c r="AG38" s="16">
        <f t="shared" si="23"/>
        <v>0</v>
      </c>
      <c r="AH38" s="53">
        <f t="shared" si="24"/>
        <v>3.125E-2</v>
      </c>
    </row>
    <row r="39" spans="1:34">
      <c r="A39" s="7" t="s">
        <v>82</v>
      </c>
      <c r="B39" s="8"/>
      <c r="C39" s="8"/>
      <c r="D39" s="8"/>
      <c r="E39" s="8"/>
      <c r="F39" s="8" t="s">
        <v>11</v>
      </c>
      <c r="G39" s="8"/>
      <c r="H39" s="8">
        <v>340367</v>
      </c>
      <c r="I39" s="8" t="s">
        <v>83</v>
      </c>
      <c r="J39" s="3">
        <v>53</v>
      </c>
      <c r="K39" s="3">
        <v>3</v>
      </c>
      <c r="L39" s="3">
        <v>56</v>
      </c>
      <c r="M39" s="52">
        <v>31</v>
      </c>
      <c r="N39" s="3">
        <v>2</v>
      </c>
      <c r="O39" s="84">
        <f t="shared" si="25"/>
        <v>0.5535714285714286</v>
      </c>
      <c r="P39" s="10">
        <f t="shared" si="26"/>
        <v>0.57407407407407407</v>
      </c>
      <c r="Q39" s="13">
        <v>4.29</v>
      </c>
      <c r="R39" s="2" t="s">
        <v>132</v>
      </c>
      <c r="S39" s="3">
        <v>10</v>
      </c>
      <c r="T39" s="3">
        <v>10</v>
      </c>
      <c r="U39" s="2">
        <f t="shared" si="2"/>
        <v>20</v>
      </c>
      <c r="V39" s="35">
        <f t="shared" si="3"/>
        <v>0.5</v>
      </c>
      <c r="W39" s="35">
        <f t="shared" si="4"/>
        <v>0.5</v>
      </c>
      <c r="X39" s="120">
        <f t="shared" si="12"/>
        <v>0.37037037037037035</v>
      </c>
      <c r="Y39" s="3">
        <v>10</v>
      </c>
      <c r="Z39" s="35">
        <f t="shared" si="5"/>
        <v>0.5</v>
      </c>
      <c r="AA39" s="52">
        <v>8</v>
      </c>
      <c r="AB39" s="50">
        <v>1</v>
      </c>
      <c r="AC39" s="30">
        <f t="shared" si="19"/>
        <v>0.8</v>
      </c>
      <c r="AD39" s="30">
        <f t="shared" si="20"/>
        <v>0.1</v>
      </c>
      <c r="AE39" s="44">
        <f t="shared" si="21"/>
        <v>0.9</v>
      </c>
      <c r="AF39" s="44">
        <f t="shared" si="22"/>
        <v>0.45</v>
      </c>
      <c r="AG39" s="16">
        <f t="shared" si="23"/>
        <v>0.14814814814814814</v>
      </c>
      <c r="AH39" s="53">
        <f t="shared" si="24"/>
        <v>0.16666666666666666</v>
      </c>
    </row>
    <row r="40" spans="1:34">
      <c r="A40" s="7" t="s">
        <v>76</v>
      </c>
      <c r="B40" s="8"/>
      <c r="C40" s="8"/>
      <c r="D40" s="8"/>
      <c r="E40" s="8"/>
      <c r="F40" s="8" t="s">
        <v>11</v>
      </c>
      <c r="G40" s="8"/>
      <c r="H40" s="8">
        <v>340455</v>
      </c>
      <c r="I40" s="8" t="s">
        <v>77</v>
      </c>
      <c r="J40" s="3">
        <v>9</v>
      </c>
      <c r="K40" s="3">
        <v>0</v>
      </c>
      <c r="L40" s="3">
        <v>9</v>
      </c>
      <c r="M40" s="52">
        <v>9</v>
      </c>
      <c r="N40" s="3">
        <v>0</v>
      </c>
      <c r="O40" s="84">
        <f t="shared" si="25"/>
        <v>1</v>
      </c>
      <c r="P40" s="10">
        <f t="shared" si="26"/>
        <v>1</v>
      </c>
      <c r="Q40" s="13">
        <v>6.64</v>
      </c>
      <c r="R40" s="2" t="s">
        <v>132</v>
      </c>
      <c r="S40" s="3">
        <v>1</v>
      </c>
      <c r="T40" s="3">
        <v>1</v>
      </c>
      <c r="U40" s="2">
        <f t="shared" si="2"/>
        <v>2</v>
      </c>
      <c r="V40" s="35">
        <f t="shared" si="3"/>
        <v>0.5</v>
      </c>
      <c r="W40" s="35">
        <f t="shared" si="4"/>
        <v>0.5</v>
      </c>
      <c r="X40" s="120">
        <f t="shared" si="12"/>
        <v>0.22222222222222221</v>
      </c>
      <c r="Y40" s="3">
        <v>1</v>
      </c>
      <c r="Z40" s="35">
        <f t="shared" si="5"/>
        <v>0.5</v>
      </c>
      <c r="AA40" s="52">
        <v>1</v>
      </c>
      <c r="AB40" s="50">
        <v>0</v>
      </c>
      <c r="AC40" s="30">
        <f t="shared" si="19"/>
        <v>1</v>
      </c>
      <c r="AD40" s="30">
        <f t="shared" si="20"/>
        <v>0</v>
      </c>
      <c r="AE40" s="44">
        <f t="shared" si="21"/>
        <v>1</v>
      </c>
      <c r="AF40" s="44">
        <f t="shared" si="22"/>
        <v>0.5</v>
      </c>
      <c r="AG40" s="16">
        <f t="shared" si="23"/>
        <v>0.1111111111111111</v>
      </c>
      <c r="AH40" s="53">
        <f t="shared" si="24"/>
        <v>0.1111111111111111</v>
      </c>
    </row>
    <row r="41" spans="1:34">
      <c r="A41" s="7" t="s">
        <v>62</v>
      </c>
      <c r="B41" s="8"/>
      <c r="C41" s="8"/>
      <c r="D41" s="8"/>
      <c r="E41" s="8"/>
      <c r="F41" s="8" t="s">
        <v>11</v>
      </c>
      <c r="G41" s="8"/>
      <c r="H41" s="8">
        <v>340372</v>
      </c>
      <c r="I41" s="8" t="s">
        <v>63</v>
      </c>
      <c r="J41" s="3">
        <v>2</v>
      </c>
      <c r="K41" s="3">
        <v>12</v>
      </c>
      <c r="L41" s="3">
        <v>14</v>
      </c>
      <c r="M41" s="52">
        <v>10</v>
      </c>
      <c r="N41" s="3">
        <v>3</v>
      </c>
      <c r="O41" s="84">
        <f t="shared" si="25"/>
        <v>0.7142857142857143</v>
      </c>
      <c r="P41" s="10">
        <f t="shared" si="26"/>
        <v>0.90909090909090906</v>
      </c>
      <c r="Q41" s="13">
        <v>6.45</v>
      </c>
      <c r="R41" s="2" t="s">
        <v>132</v>
      </c>
      <c r="S41" s="3">
        <v>0</v>
      </c>
      <c r="T41" s="3">
        <v>1</v>
      </c>
      <c r="U41" s="2">
        <f t="shared" si="2"/>
        <v>1</v>
      </c>
      <c r="V41" s="35">
        <f t="shared" si="3"/>
        <v>0</v>
      </c>
      <c r="W41" s="35">
        <f t="shared" si="4"/>
        <v>1</v>
      </c>
      <c r="X41" s="120">
        <f t="shared" si="12"/>
        <v>9.0909090909090912E-2</v>
      </c>
      <c r="Y41" s="3">
        <v>0</v>
      </c>
      <c r="Z41" s="35">
        <f t="shared" si="5"/>
        <v>0</v>
      </c>
      <c r="AA41" s="52"/>
      <c r="AB41" s="50"/>
      <c r="AC41" s="30"/>
      <c r="AD41" s="30"/>
      <c r="AE41" s="44"/>
      <c r="AF41" s="44"/>
      <c r="AG41" s="16"/>
      <c r="AH41" s="53"/>
    </row>
    <row r="42" spans="1:34">
      <c r="A42" s="7" t="s">
        <v>78</v>
      </c>
      <c r="B42" s="8"/>
      <c r="C42" s="8"/>
      <c r="D42" s="8"/>
      <c r="E42" s="8"/>
      <c r="F42" s="8" t="s">
        <v>11</v>
      </c>
      <c r="G42" s="8"/>
      <c r="H42" s="8">
        <v>340383</v>
      </c>
      <c r="I42" s="8" t="s">
        <v>79</v>
      </c>
      <c r="J42" s="3">
        <v>12</v>
      </c>
      <c r="K42" s="3">
        <v>0</v>
      </c>
      <c r="L42" s="3">
        <v>12</v>
      </c>
      <c r="M42" s="52">
        <v>12</v>
      </c>
      <c r="N42" s="3">
        <v>0</v>
      </c>
      <c r="O42" s="84">
        <f t="shared" si="25"/>
        <v>1</v>
      </c>
      <c r="P42" s="10">
        <f t="shared" si="26"/>
        <v>1</v>
      </c>
      <c r="Q42" s="13">
        <v>7.73</v>
      </c>
      <c r="R42" s="2" t="s">
        <v>132</v>
      </c>
      <c r="S42" s="3">
        <v>0</v>
      </c>
      <c r="T42" s="3">
        <v>0</v>
      </c>
      <c r="U42" s="2">
        <f t="shared" si="2"/>
        <v>0</v>
      </c>
      <c r="V42" s="35"/>
      <c r="W42" s="35"/>
      <c r="X42" s="120">
        <f t="shared" si="12"/>
        <v>0</v>
      </c>
      <c r="Y42" s="3">
        <v>0</v>
      </c>
      <c r="Z42" s="35"/>
      <c r="AA42" s="52"/>
      <c r="AB42" s="50"/>
      <c r="AC42" s="30"/>
      <c r="AD42" s="30"/>
      <c r="AE42" s="44"/>
      <c r="AF42" s="44"/>
      <c r="AG42" s="16"/>
      <c r="AH42" s="53"/>
    </row>
    <row r="43" spans="1:34">
      <c r="A43" s="7" t="s">
        <v>88</v>
      </c>
      <c r="B43" s="8"/>
      <c r="C43" s="8"/>
      <c r="D43" s="8"/>
      <c r="E43" s="8"/>
      <c r="F43" s="8"/>
      <c r="G43" s="8" t="s">
        <v>11</v>
      </c>
      <c r="H43" s="8">
        <v>340600</v>
      </c>
      <c r="I43" s="8" t="s">
        <v>89</v>
      </c>
      <c r="J43" s="3">
        <v>16</v>
      </c>
      <c r="K43" s="3">
        <v>3</v>
      </c>
      <c r="L43" s="3">
        <v>19</v>
      </c>
      <c r="M43" s="52">
        <v>18</v>
      </c>
      <c r="N43" s="3">
        <v>1</v>
      </c>
      <c r="O43" s="84">
        <f t="shared" si="25"/>
        <v>0.94736842105263153</v>
      </c>
      <c r="P43" s="10">
        <f t="shared" si="26"/>
        <v>1</v>
      </c>
      <c r="Q43" s="13">
        <v>6.13</v>
      </c>
      <c r="R43" s="2" t="s">
        <v>132</v>
      </c>
      <c r="S43" s="3">
        <v>5</v>
      </c>
      <c r="T43" s="3">
        <v>1</v>
      </c>
      <c r="U43" s="2">
        <f t="shared" si="2"/>
        <v>6</v>
      </c>
      <c r="V43" s="35">
        <f>S43/(S43+T43)</f>
        <v>0.83333333333333337</v>
      </c>
      <c r="W43" s="35">
        <f>T43/(S43+T43)</f>
        <v>0.16666666666666666</v>
      </c>
      <c r="X43" s="120">
        <f t="shared" si="12"/>
        <v>0.33333333333333331</v>
      </c>
      <c r="Y43" s="3">
        <v>6</v>
      </c>
      <c r="Z43" s="35">
        <f>Y43/(S43+T43)</f>
        <v>1</v>
      </c>
      <c r="AA43" s="52">
        <v>6</v>
      </c>
      <c r="AB43" s="50">
        <v>0</v>
      </c>
      <c r="AC43" s="30">
        <f>AA43/Y43</f>
        <v>1</v>
      </c>
      <c r="AD43" s="30">
        <f>AB43/Y43</f>
        <v>0</v>
      </c>
      <c r="AE43" s="44">
        <f>AC43+AD43</f>
        <v>1</v>
      </c>
      <c r="AF43" s="44">
        <f>(AA43+AB43)/(S43+T43)</f>
        <v>1</v>
      </c>
      <c r="AG43" s="16">
        <f>AA43/(L43-N43)</f>
        <v>0.33333333333333331</v>
      </c>
      <c r="AH43" s="53">
        <f>(AA43+AB43)/(L43-N43)</f>
        <v>0.33333333333333331</v>
      </c>
    </row>
    <row r="44" spans="1:34">
      <c r="A44" s="7" t="s">
        <v>80</v>
      </c>
      <c r="B44" s="8"/>
      <c r="C44" s="8"/>
      <c r="D44" s="8"/>
      <c r="E44" s="8"/>
      <c r="F44" s="8"/>
      <c r="G44" s="8" t="s">
        <v>11</v>
      </c>
      <c r="H44" s="8">
        <v>340636</v>
      </c>
      <c r="I44" s="8" t="s">
        <v>81</v>
      </c>
      <c r="J44" s="3">
        <v>9</v>
      </c>
      <c r="K44" s="3">
        <v>2</v>
      </c>
      <c r="L44" s="3">
        <v>11</v>
      </c>
      <c r="M44" s="52">
        <v>9</v>
      </c>
      <c r="N44" s="3">
        <v>2</v>
      </c>
      <c r="O44" s="84">
        <f t="shared" si="25"/>
        <v>0.81818181818181823</v>
      </c>
      <c r="P44" s="10">
        <f t="shared" si="26"/>
        <v>1</v>
      </c>
      <c r="Q44" s="13">
        <v>7.01</v>
      </c>
      <c r="R44" s="2" t="s">
        <v>132</v>
      </c>
      <c r="S44" s="3">
        <v>0</v>
      </c>
      <c r="T44" s="3">
        <v>0</v>
      </c>
      <c r="U44" s="2">
        <f t="shared" si="2"/>
        <v>0</v>
      </c>
      <c r="V44" s="35"/>
      <c r="W44" s="35"/>
      <c r="X44" s="120">
        <f t="shared" si="12"/>
        <v>0</v>
      </c>
      <c r="Y44" s="3">
        <v>0</v>
      </c>
      <c r="Z44" s="35"/>
      <c r="AA44" s="52"/>
      <c r="AB44" s="50"/>
      <c r="AC44" s="30"/>
      <c r="AD44" s="30"/>
      <c r="AE44" s="44"/>
      <c r="AF44" s="44"/>
      <c r="AG44" s="16"/>
      <c r="AH44" s="53"/>
    </row>
    <row r="45" spans="1:34">
      <c r="A45" s="7" t="s">
        <v>25</v>
      </c>
      <c r="B45" s="8"/>
      <c r="C45" s="8"/>
      <c r="D45" s="8"/>
      <c r="E45" s="8"/>
      <c r="F45" s="8"/>
      <c r="G45" s="8" t="s">
        <v>11</v>
      </c>
      <c r="H45" s="8">
        <v>340601</v>
      </c>
      <c r="I45" s="8" t="s">
        <v>26</v>
      </c>
      <c r="J45" s="3">
        <v>20</v>
      </c>
      <c r="K45" s="3">
        <v>1</v>
      </c>
      <c r="L45" s="3">
        <v>21</v>
      </c>
      <c r="M45" s="52">
        <v>20</v>
      </c>
      <c r="N45" s="3">
        <v>1</v>
      </c>
      <c r="O45" s="84">
        <f t="shared" si="25"/>
        <v>0.95238095238095233</v>
      </c>
      <c r="P45" s="10">
        <f t="shared" si="26"/>
        <v>1</v>
      </c>
      <c r="Q45" s="13">
        <v>7.49</v>
      </c>
      <c r="R45" s="2" t="s">
        <v>132</v>
      </c>
      <c r="S45" s="3">
        <v>0</v>
      </c>
      <c r="T45" s="3">
        <v>0</v>
      </c>
      <c r="U45" s="2">
        <f t="shared" si="2"/>
        <v>0</v>
      </c>
      <c r="V45" s="35"/>
      <c r="W45" s="35"/>
      <c r="X45" s="120">
        <f t="shared" si="12"/>
        <v>0</v>
      </c>
      <c r="Y45" s="3">
        <v>0</v>
      </c>
      <c r="Z45" s="35"/>
      <c r="AA45" s="52"/>
      <c r="AB45" s="50"/>
      <c r="AC45" s="30"/>
      <c r="AD45" s="30"/>
      <c r="AE45" s="44"/>
      <c r="AF45" s="44"/>
      <c r="AG45" s="16"/>
      <c r="AH45" s="53"/>
    </row>
    <row r="46" spans="1:34">
      <c r="A46" s="7" t="s">
        <v>27</v>
      </c>
      <c r="B46" s="8"/>
      <c r="C46" s="8"/>
      <c r="D46" s="8"/>
      <c r="E46" s="8"/>
      <c r="F46" s="8"/>
      <c r="G46" s="8" t="s">
        <v>11</v>
      </c>
      <c r="H46" s="8">
        <v>340602</v>
      </c>
      <c r="I46" s="8" t="s">
        <v>38</v>
      </c>
      <c r="J46" s="3">
        <v>19</v>
      </c>
      <c r="K46" s="3">
        <v>1</v>
      </c>
      <c r="L46" s="3">
        <v>20</v>
      </c>
      <c r="M46" s="52">
        <v>19</v>
      </c>
      <c r="N46" s="3">
        <v>1</v>
      </c>
      <c r="O46" s="84">
        <f t="shared" si="25"/>
        <v>0.95</v>
      </c>
      <c r="P46" s="10">
        <f t="shared" si="26"/>
        <v>1</v>
      </c>
      <c r="Q46" s="13">
        <v>7.29</v>
      </c>
      <c r="R46" s="2" t="s">
        <v>132</v>
      </c>
      <c r="S46" s="3">
        <v>0</v>
      </c>
      <c r="T46" s="3">
        <v>0</v>
      </c>
      <c r="U46" s="2">
        <f t="shared" si="2"/>
        <v>0</v>
      </c>
      <c r="V46" s="35"/>
      <c r="W46" s="35"/>
      <c r="X46" s="120">
        <f t="shared" si="12"/>
        <v>0</v>
      </c>
      <c r="Y46" s="3">
        <v>0</v>
      </c>
      <c r="Z46" s="35"/>
      <c r="AA46" s="52"/>
      <c r="AB46" s="50"/>
      <c r="AC46" s="30"/>
      <c r="AD46" s="30"/>
      <c r="AE46" s="44"/>
      <c r="AF46" s="44"/>
      <c r="AG46" s="16"/>
      <c r="AH46" s="53"/>
    </row>
    <row r="47" spans="1:34">
      <c r="A47" s="105" t="s">
        <v>21</v>
      </c>
      <c r="B47" s="106" t="s">
        <v>11</v>
      </c>
      <c r="C47" s="106"/>
      <c r="D47" s="106"/>
      <c r="E47" s="106"/>
      <c r="F47" s="106"/>
      <c r="G47" s="106"/>
      <c r="H47" s="106">
        <v>340265</v>
      </c>
      <c r="I47" s="106" t="s">
        <v>22</v>
      </c>
      <c r="J47" s="107">
        <v>27</v>
      </c>
      <c r="K47" s="107">
        <v>0</v>
      </c>
      <c r="L47" s="107">
        <v>27</v>
      </c>
      <c r="M47" s="108">
        <v>23</v>
      </c>
      <c r="N47" s="107">
        <v>1</v>
      </c>
      <c r="O47" s="109">
        <f t="shared" si="25"/>
        <v>0.85185185185185186</v>
      </c>
      <c r="P47" s="110">
        <f t="shared" si="26"/>
        <v>0.88461538461538458</v>
      </c>
      <c r="Q47" s="111">
        <v>6.3</v>
      </c>
      <c r="R47" s="107" t="s">
        <v>133</v>
      </c>
      <c r="S47" s="3"/>
      <c r="T47" s="3"/>
      <c r="U47" s="3"/>
      <c r="V47" s="36"/>
      <c r="W47" s="36"/>
      <c r="X47" s="36"/>
      <c r="Y47" s="3"/>
      <c r="Z47" s="36"/>
      <c r="AA47" s="52"/>
      <c r="AB47" s="50"/>
      <c r="AC47" s="31"/>
      <c r="AD47" s="30"/>
      <c r="AE47" s="45"/>
      <c r="AF47" s="44"/>
      <c r="AG47" s="16"/>
      <c r="AH47" s="53"/>
    </row>
    <row r="48" spans="1:34">
      <c r="A48" s="105" t="s">
        <v>86</v>
      </c>
      <c r="B48" s="106" t="s">
        <v>11</v>
      </c>
      <c r="C48" s="106"/>
      <c r="D48" s="106"/>
      <c r="E48" s="106"/>
      <c r="F48" s="106"/>
      <c r="G48" s="106"/>
      <c r="H48" s="106">
        <v>340263</v>
      </c>
      <c r="I48" s="106" t="s">
        <v>87</v>
      </c>
      <c r="J48" s="107">
        <v>22</v>
      </c>
      <c r="K48" s="107">
        <v>0</v>
      </c>
      <c r="L48" s="107">
        <v>22</v>
      </c>
      <c r="M48" s="108">
        <v>21</v>
      </c>
      <c r="N48" s="107">
        <v>1</v>
      </c>
      <c r="O48" s="109">
        <f t="shared" si="25"/>
        <v>0.95454545454545459</v>
      </c>
      <c r="P48" s="110">
        <f t="shared" si="26"/>
        <v>1</v>
      </c>
      <c r="Q48" s="111">
        <v>7.95</v>
      </c>
      <c r="R48" s="107" t="s">
        <v>133</v>
      </c>
      <c r="S48" s="3"/>
      <c r="T48" s="3"/>
      <c r="U48" s="3"/>
      <c r="V48" s="36"/>
      <c r="W48" s="36"/>
      <c r="X48" s="36"/>
      <c r="Y48" s="3"/>
      <c r="Z48" s="36"/>
      <c r="AA48" s="52"/>
      <c r="AB48" s="50"/>
      <c r="AC48" s="31"/>
      <c r="AD48" s="30"/>
      <c r="AE48" s="45"/>
      <c r="AF48" s="44"/>
      <c r="AG48" s="16"/>
      <c r="AH48" s="53"/>
    </row>
    <row r="49" spans="1:34">
      <c r="A49" s="105" t="s">
        <v>49</v>
      </c>
      <c r="B49" s="106"/>
      <c r="C49" s="106" t="s">
        <v>11</v>
      </c>
      <c r="D49" s="106"/>
      <c r="E49" s="106"/>
      <c r="F49" s="106"/>
      <c r="G49" s="106"/>
      <c r="H49" s="106">
        <v>340053</v>
      </c>
      <c r="I49" s="106" t="s">
        <v>50</v>
      </c>
      <c r="J49" s="107">
        <v>56</v>
      </c>
      <c r="K49" s="107">
        <v>17</v>
      </c>
      <c r="L49" s="107">
        <v>73</v>
      </c>
      <c r="M49" s="108">
        <v>55</v>
      </c>
      <c r="N49" s="107">
        <v>0</v>
      </c>
      <c r="O49" s="109">
        <f t="shared" si="25"/>
        <v>0.75342465753424659</v>
      </c>
      <c r="P49" s="110">
        <f t="shared" si="26"/>
        <v>0.75342465753424659</v>
      </c>
      <c r="Q49" s="111">
        <v>4.9400000000000004</v>
      </c>
      <c r="R49" s="107" t="s">
        <v>133</v>
      </c>
      <c r="S49" s="3"/>
      <c r="T49" s="3"/>
      <c r="U49" s="3"/>
      <c r="V49" s="36"/>
      <c r="W49" s="36"/>
      <c r="X49" s="36"/>
      <c r="Y49" s="3"/>
      <c r="Z49" s="36"/>
      <c r="AA49" s="52"/>
      <c r="AB49" s="50"/>
      <c r="AC49" s="31"/>
      <c r="AD49" s="30"/>
      <c r="AE49" s="45"/>
      <c r="AF49" s="44"/>
      <c r="AG49" s="16"/>
      <c r="AH49" s="53"/>
    </row>
    <row r="50" spans="1:34">
      <c r="A50" s="105" t="s">
        <v>99</v>
      </c>
      <c r="B50" s="106"/>
      <c r="C50" s="106"/>
      <c r="D50" s="106"/>
      <c r="E50" s="106"/>
      <c r="F50" s="106" t="s">
        <v>11</v>
      </c>
      <c r="G50" s="106"/>
      <c r="H50" s="106">
        <v>340453</v>
      </c>
      <c r="I50" s="106" t="s">
        <v>85</v>
      </c>
      <c r="J50" s="107">
        <v>5</v>
      </c>
      <c r="K50" s="107">
        <v>0</v>
      </c>
      <c r="L50" s="107">
        <v>5</v>
      </c>
      <c r="M50" s="108">
        <v>5</v>
      </c>
      <c r="N50" s="107">
        <v>0</v>
      </c>
      <c r="O50" s="109">
        <f t="shared" si="25"/>
        <v>1</v>
      </c>
      <c r="P50" s="110">
        <f t="shared" si="26"/>
        <v>1</v>
      </c>
      <c r="Q50" s="111">
        <v>5.8</v>
      </c>
      <c r="R50" s="107" t="s">
        <v>133</v>
      </c>
      <c r="S50" s="3"/>
      <c r="T50" s="3"/>
      <c r="U50" s="3"/>
      <c r="V50" s="36"/>
      <c r="W50" s="36"/>
      <c r="X50" s="36"/>
      <c r="Y50" s="3"/>
      <c r="Z50" s="36"/>
      <c r="AA50" s="52"/>
      <c r="AB50" s="50"/>
      <c r="AC50" s="31"/>
      <c r="AD50" s="30"/>
      <c r="AE50" s="45"/>
      <c r="AF50" s="44"/>
      <c r="AG50" s="16"/>
      <c r="AH50" s="53"/>
    </row>
    <row r="51" spans="1:34">
      <c r="A51" s="105" t="s">
        <v>100</v>
      </c>
      <c r="B51" s="106"/>
      <c r="C51" s="106"/>
      <c r="D51" s="106"/>
      <c r="E51" s="106"/>
      <c r="F51" s="106" t="s">
        <v>11</v>
      </c>
      <c r="G51" s="106"/>
      <c r="H51" s="106">
        <v>340376</v>
      </c>
      <c r="I51" s="106" t="s">
        <v>85</v>
      </c>
      <c r="J51" s="107">
        <v>30</v>
      </c>
      <c r="K51" s="107">
        <v>21</v>
      </c>
      <c r="L51" s="107">
        <v>51</v>
      </c>
      <c r="M51" s="108">
        <v>12</v>
      </c>
      <c r="N51" s="107">
        <v>9</v>
      </c>
      <c r="O51" s="109">
        <f t="shared" si="25"/>
        <v>0.23529411764705882</v>
      </c>
      <c r="P51" s="110">
        <f t="shared" si="26"/>
        <v>0.2857142857142857</v>
      </c>
      <c r="Q51" s="111">
        <v>3.46</v>
      </c>
      <c r="R51" s="107" t="s">
        <v>133</v>
      </c>
      <c r="S51" s="3"/>
      <c r="T51" s="3"/>
      <c r="U51" s="3"/>
      <c r="V51" s="36"/>
      <c r="W51" s="36"/>
      <c r="X51" s="36"/>
      <c r="Y51" s="3"/>
      <c r="Z51" s="36"/>
      <c r="AA51" s="52"/>
      <c r="AB51" s="50"/>
      <c r="AC51" s="31"/>
      <c r="AD51" s="30"/>
      <c r="AE51" s="45"/>
      <c r="AF51" s="44"/>
      <c r="AG51" s="16"/>
      <c r="AH51" s="53"/>
    </row>
    <row r="52" spans="1:34">
      <c r="A52" s="112" t="s">
        <v>39</v>
      </c>
      <c r="B52" s="113"/>
      <c r="C52" s="113"/>
      <c r="D52" s="113"/>
      <c r="E52" s="113"/>
      <c r="F52" s="113" t="s">
        <v>11</v>
      </c>
      <c r="G52" s="113"/>
      <c r="H52" s="113">
        <v>340456</v>
      </c>
      <c r="I52" s="113" t="s">
        <v>40</v>
      </c>
      <c r="J52" s="114">
        <v>6</v>
      </c>
      <c r="K52" s="114">
        <v>1</v>
      </c>
      <c r="L52" s="114">
        <v>7</v>
      </c>
      <c r="M52" s="115">
        <v>6</v>
      </c>
      <c r="N52" s="114">
        <v>1</v>
      </c>
      <c r="O52" s="116">
        <f t="shared" si="25"/>
        <v>0.8571428571428571</v>
      </c>
      <c r="P52" s="117">
        <f t="shared" si="26"/>
        <v>1</v>
      </c>
      <c r="Q52" s="118">
        <v>7.47</v>
      </c>
      <c r="R52" s="107" t="s">
        <v>133</v>
      </c>
      <c r="S52" s="1"/>
      <c r="T52" s="1"/>
      <c r="U52" s="1"/>
      <c r="V52" s="37"/>
      <c r="W52" s="37"/>
      <c r="X52" s="37"/>
      <c r="Y52" s="1"/>
      <c r="Z52" s="57"/>
      <c r="AA52" s="58"/>
      <c r="AB52" s="59"/>
      <c r="AC52" s="60"/>
      <c r="AD52" s="38"/>
      <c r="AE52" s="61"/>
      <c r="AF52" s="62"/>
      <c r="AG52" s="63"/>
      <c r="AH52" s="64"/>
    </row>
    <row r="53" spans="1:34">
      <c r="A53" s="26" t="s">
        <v>114</v>
      </c>
      <c r="B53" s="27"/>
      <c r="C53" s="27"/>
      <c r="D53" s="27"/>
      <c r="E53" s="27"/>
      <c r="F53" s="27"/>
      <c r="G53" s="27"/>
      <c r="H53" s="27"/>
      <c r="I53" s="27"/>
      <c r="J53" s="28">
        <f>SUM(J3:J46)</f>
        <v>2446</v>
      </c>
      <c r="K53" s="28">
        <f t="shared" ref="K53:AA53" si="27">SUM(K3:K46)</f>
        <v>531</v>
      </c>
      <c r="L53" s="28">
        <f t="shared" si="27"/>
        <v>2977</v>
      </c>
      <c r="M53" s="28">
        <f t="shared" si="27"/>
        <v>1842</v>
      </c>
      <c r="N53" s="28">
        <f t="shared" si="27"/>
        <v>188</v>
      </c>
      <c r="O53" s="41">
        <f t="shared" ref="O53" si="28">M53/L53</f>
        <v>0.61874370171313398</v>
      </c>
      <c r="P53" s="41">
        <f t="shared" ref="P53" si="29">M53/(L53-N53)</f>
        <v>0.66045177482968809</v>
      </c>
      <c r="Q53" s="40">
        <f>SUM(Q3:Q46)/50</f>
        <v>4.8139281148075659</v>
      </c>
      <c r="R53" s="28"/>
      <c r="S53" s="28">
        <f t="shared" si="27"/>
        <v>389</v>
      </c>
      <c r="T53" s="28">
        <f t="shared" si="27"/>
        <v>353</v>
      </c>
      <c r="U53" s="2">
        <f t="shared" ref="U53" si="30">S53+T53</f>
        <v>742</v>
      </c>
      <c r="V53" s="43">
        <f t="shared" ref="V53" si="31">S53/(S53+T53)</f>
        <v>0.52425876010781669</v>
      </c>
      <c r="W53" s="43">
        <f t="shared" ref="W53" si="32">T53/(S53+T53)</f>
        <v>0.47574123989218331</v>
      </c>
      <c r="X53" s="120">
        <f t="shared" ref="X53" si="33">U53/(L53-N53)</f>
        <v>0.2660451774829688</v>
      </c>
      <c r="Y53" s="28">
        <f t="shared" si="27"/>
        <v>597</v>
      </c>
      <c r="Z53" s="43">
        <f t="shared" ref="Z53" si="34">Y53/(S53+T53)</f>
        <v>0.80458221024258758</v>
      </c>
      <c r="AA53" s="28">
        <f t="shared" si="27"/>
        <v>229</v>
      </c>
      <c r="AB53" s="28">
        <f t="shared" ref="AB53" si="35">SUM(AB3:AB46)</f>
        <v>89</v>
      </c>
      <c r="AC53" s="42">
        <f t="shared" ref="AC53" si="36">AA53/Y53</f>
        <v>0.38358458961474035</v>
      </c>
      <c r="AD53" s="39">
        <f>AB53/Y53</f>
        <v>0.1490787269681742</v>
      </c>
      <c r="AE53" s="46">
        <f>AC53+AD53</f>
        <v>0.53266331658291455</v>
      </c>
      <c r="AF53" s="46">
        <f t="shared" ref="AF53" si="37">(AA53+AB53)/(S53+T53)</f>
        <v>0.42857142857142855</v>
      </c>
      <c r="AG53" s="48">
        <f>AA53/(L53-N53)</f>
        <v>8.2108282538544283E-2</v>
      </c>
      <c r="AH53" s="54">
        <f t="shared" ref="AH53" si="38">(AA53+AB53)/(L53-N53)</f>
        <v>0.11401936177841521</v>
      </c>
    </row>
    <row r="54" spans="1:34" s="75" customFormat="1" ht="6" customHeight="1">
      <c r="A54" s="67"/>
      <c r="B54" s="68"/>
      <c r="C54" s="68"/>
      <c r="D54" s="68"/>
      <c r="E54" s="68"/>
      <c r="F54" s="68"/>
      <c r="G54" s="68"/>
      <c r="H54" s="68"/>
      <c r="I54" s="68"/>
      <c r="J54" s="69"/>
      <c r="K54" s="69"/>
      <c r="L54" s="69"/>
      <c r="M54" s="69"/>
      <c r="N54" s="69"/>
      <c r="O54" s="70"/>
      <c r="P54" s="70"/>
      <c r="Q54" s="71"/>
      <c r="R54" s="69"/>
      <c r="S54" s="69"/>
      <c r="T54" s="69"/>
      <c r="U54" s="69"/>
      <c r="V54" s="72"/>
      <c r="W54" s="72"/>
      <c r="X54" s="72"/>
      <c r="Y54" s="69"/>
      <c r="Z54" s="72"/>
      <c r="AA54" s="69"/>
      <c r="AB54" s="69"/>
      <c r="AC54" s="72"/>
      <c r="AD54" s="72"/>
      <c r="AE54" s="73"/>
      <c r="AF54" s="73"/>
      <c r="AG54" s="74"/>
      <c r="AH54" s="74"/>
    </row>
    <row r="55" spans="1:34">
      <c r="A55" s="9">
        <v>44</v>
      </c>
      <c r="B55" s="119">
        <v>11</v>
      </c>
      <c r="C55" s="119">
        <v>16</v>
      </c>
      <c r="D55" s="119">
        <v>15</v>
      </c>
      <c r="E55" s="119">
        <v>14</v>
      </c>
      <c r="F55" s="119">
        <v>12</v>
      </c>
      <c r="G55" s="119">
        <v>4</v>
      </c>
      <c r="H55" s="76" t="s">
        <v>108</v>
      </c>
      <c r="I55" s="77" t="s">
        <v>125</v>
      </c>
      <c r="J55" s="78"/>
      <c r="K55" s="78"/>
      <c r="L55" s="78"/>
      <c r="M55" s="78"/>
      <c r="N55" s="78"/>
      <c r="O55" s="79"/>
      <c r="P55" s="79"/>
      <c r="Q55" s="80"/>
      <c r="R55" s="78"/>
      <c r="S55" s="78"/>
      <c r="T55" s="78"/>
      <c r="U55" s="78"/>
      <c r="V55" s="81"/>
      <c r="W55" s="81"/>
      <c r="X55" s="81"/>
      <c r="Y55" s="78"/>
      <c r="Z55" s="81"/>
      <c r="AA55" s="82"/>
    </row>
    <row r="56" spans="1:34">
      <c r="H56" s="76" t="s">
        <v>104</v>
      </c>
      <c r="I56" s="77" t="s">
        <v>126</v>
      </c>
      <c r="J56" s="78"/>
      <c r="K56" s="78"/>
      <c r="L56" s="78"/>
      <c r="M56" s="78"/>
      <c r="N56" s="78"/>
      <c r="O56" s="79"/>
      <c r="P56" s="79"/>
      <c r="Q56" s="80"/>
      <c r="R56" s="78"/>
      <c r="S56" s="78"/>
      <c r="T56" s="78"/>
      <c r="U56" s="78"/>
      <c r="V56" s="81"/>
      <c r="W56" s="81"/>
      <c r="X56" s="81"/>
      <c r="Y56" s="78"/>
      <c r="Z56" s="81"/>
      <c r="AA56" s="82"/>
    </row>
    <row r="57" spans="1:34">
      <c r="H57" s="76" t="s">
        <v>105</v>
      </c>
      <c r="I57" s="77" t="s">
        <v>127</v>
      </c>
      <c r="J57" s="78"/>
      <c r="K57" s="78"/>
      <c r="L57" s="78"/>
      <c r="M57" s="78"/>
      <c r="N57" s="78"/>
      <c r="O57" s="79"/>
      <c r="P57" s="79"/>
      <c r="Q57" s="80"/>
      <c r="R57" s="78"/>
      <c r="S57" s="78"/>
      <c r="T57" s="78"/>
      <c r="U57" s="78"/>
      <c r="V57" s="81"/>
      <c r="W57" s="81"/>
      <c r="X57" s="81"/>
      <c r="Y57" s="78"/>
      <c r="Z57" s="81"/>
      <c r="AA57" s="82"/>
    </row>
    <row r="58" spans="1:34">
      <c r="H58" s="76" t="s">
        <v>109</v>
      </c>
      <c r="I58" s="77" t="s">
        <v>130</v>
      </c>
      <c r="J58" s="78"/>
      <c r="K58" s="78"/>
      <c r="L58" s="78"/>
      <c r="M58" s="78"/>
      <c r="N58" s="78"/>
      <c r="O58" s="79"/>
      <c r="P58" s="79"/>
      <c r="Q58" s="80"/>
      <c r="R58" s="78"/>
      <c r="S58" s="78"/>
      <c r="T58" s="78"/>
      <c r="U58" s="78"/>
      <c r="V58" s="81"/>
      <c r="W58" s="81"/>
      <c r="X58" s="81"/>
      <c r="Y58" s="78"/>
      <c r="Z58" s="81"/>
      <c r="AA58" s="82"/>
    </row>
    <row r="59" spans="1:34">
      <c r="H59" s="76" t="s">
        <v>106</v>
      </c>
      <c r="I59" s="77" t="s">
        <v>128</v>
      </c>
      <c r="J59" s="78"/>
      <c r="K59" s="78"/>
      <c r="L59" s="78"/>
      <c r="M59" s="78"/>
      <c r="N59" s="78"/>
      <c r="O59" s="79"/>
      <c r="P59" s="79"/>
      <c r="Q59" s="80"/>
      <c r="R59" s="78"/>
      <c r="S59" s="78"/>
      <c r="T59" s="78"/>
      <c r="U59" s="78"/>
      <c r="V59" s="81"/>
      <c r="W59" s="81"/>
      <c r="X59" s="81"/>
      <c r="Y59" s="78"/>
      <c r="Z59" s="81"/>
      <c r="AA59" s="82"/>
    </row>
    <row r="60" spans="1:34">
      <c r="H60" s="76" t="s">
        <v>101</v>
      </c>
      <c r="I60" s="77" t="s">
        <v>129</v>
      </c>
      <c r="J60" s="78"/>
      <c r="K60" s="78"/>
      <c r="L60" s="78"/>
      <c r="M60" s="78"/>
      <c r="N60" s="78"/>
      <c r="O60" s="79"/>
      <c r="P60" s="79"/>
      <c r="Q60" s="80"/>
      <c r="R60" s="78"/>
      <c r="S60" s="78"/>
      <c r="T60" s="78"/>
      <c r="U60" s="78"/>
      <c r="V60" s="81"/>
      <c r="W60" s="81"/>
      <c r="X60" s="81"/>
      <c r="Y60" s="78"/>
      <c r="Z60" s="81"/>
      <c r="AA60" s="82"/>
    </row>
    <row r="61" spans="1:34">
      <c r="H61" s="76" t="s">
        <v>102</v>
      </c>
      <c r="I61" s="77" t="s">
        <v>131</v>
      </c>
      <c r="J61" s="78"/>
      <c r="K61" s="78"/>
      <c r="L61" s="78"/>
      <c r="M61" s="78"/>
      <c r="N61" s="78"/>
      <c r="O61" s="79"/>
      <c r="P61" s="79"/>
      <c r="Q61" s="80"/>
      <c r="R61" s="78"/>
      <c r="S61" s="78"/>
      <c r="T61" s="78"/>
      <c r="U61" s="78"/>
      <c r="V61" s="81"/>
      <c r="W61" s="81"/>
      <c r="X61" s="81"/>
      <c r="Y61" s="78"/>
      <c r="Z61" s="81"/>
      <c r="AA61" s="82"/>
    </row>
    <row r="62" spans="1:34">
      <c r="H62" s="76" t="s">
        <v>103</v>
      </c>
      <c r="I62" s="77" t="s">
        <v>152</v>
      </c>
      <c r="J62" s="78"/>
      <c r="K62" s="78"/>
      <c r="L62" s="78"/>
      <c r="M62" s="78"/>
      <c r="N62" s="78"/>
      <c r="O62" s="79"/>
      <c r="P62" s="79"/>
      <c r="Q62" s="80"/>
      <c r="R62" s="78"/>
      <c r="S62" s="78"/>
      <c r="T62" s="78"/>
      <c r="U62" s="78"/>
      <c r="V62" s="81"/>
      <c r="W62" s="81"/>
      <c r="X62" s="81"/>
      <c r="Y62" s="78"/>
      <c r="Z62" s="81"/>
      <c r="AA62" s="82"/>
    </row>
    <row r="63" spans="1:34">
      <c r="H63" s="76" t="s">
        <v>110</v>
      </c>
      <c r="I63" s="77" t="s">
        <v>153</v>
      </c>
      <c r="J63" s="78"/>
      <c r="K63" s="78"/>
      <c r="L63" s="78"/>
      <c r="M63" s="78"/>
      <c r="N63" s="78"/>
      <c r="O63" s="79"/>
      <c r="P63" s="79"/>
      <c r="Q63" s="80"/>
      <c r="R63" s="78"/>
      <c r="S63" s="78"/>
      <c r="T63" s="78"/>
      <c r="U63" s="78"/>
      <c r="V63" s="81"/>
      <c r="W63" s="81"/>
      <c r="X63" s="81"/>
      <c r="Y63" s="78"/>
      <c r="Z63" s="81"/>
      <c r="AA63" s="82"/>
    </row>
    <row r="64" spans="1:34">
      <c r="H64" s="76" t="s">
        <v>8</v>
      </c>
      <c r="I64" s="77" t="s">
        <v>135</v>
      </c>
      <c r="J64" s="78"/>
      <c r="K64" s="78"/>
      <c r="L64" s="78"/>
      <c r="M64" s="78"/>
      <c r="N64" s="78"/>
      <c r="O64" s="79"/>
      <c r="P64" s="79"/>
      <c r="Q64" s="80"/>
      <c r="R64" s="78"/>
      <c r="S64" s="78"/>
      <c r="T64" s="78"/>
      <c r="U64" s="78"/>
      <c r="V64" s="81"/>
      <c r="W64" s="81"/>
      <c r="X64" s="81"/>
      <c r="Y64" s="78"/>
      <c r="Z64" s="81"/>
      <c r="AA64" s="82"/>
    </row>
    <row r="65" spans="8:27">
      <c r="H65" s="76" t="s">
        <v>9</v>
      </c>
      <c r="I65" s="77" t="s">
        <v>134</v>
      </c>
      <c r="J65" s="78"/>
      <c r="K65" s="78"/>
      <c r="L65" s="78"/>
      <c r="M65" s="78"/>
      <c r="N65" s="78"/>
      <c r="O65" s="79"/>
      <c r="P65" s="79"/>
      <c r="Q65" s="80"/>
      <c r="R65" s="78"/>
      <c r="S65" s="78"/>
      <c r="T65" s="78"/>
      <c r="U65" s="78"/>
      <c r="V65" s="81"/>
      <c r="W65" s="81"/>
      <c r="X65" s="81"/>
      <c r="Y65" s="78"/>
      <c r="Z65" s="81"/>
      <c r="AA65" s="82"/>
    </row>
    <row r="66" spans="8:27">
      <c r="H66" s="76" t="s">
        <v>115</v>
      </c>
      <c r="I66" s="77" t="s">
        <v>136</v>
      </c>
      <c r="J66" s="78"/>
      <c r="K66" s="78"/>
      <c r="L66" s="78"/>
      <c r="M66" s="78"/>
      <c r="N66" s="78"/>
      <c r="O66" s="79"/>
      <c r="P66" s="79"/>
      <c r="Q66" s="80"/>
      <c r="R66" s="78"/>
      <c r="S66" s="78"/>
      <c r="T66" s="78"/>
      <c r="U66" s="78"/>
      <c r="V66" s="81"/>
      <c r="W66" s="81"/>
      <c r="X66" s="81"/>
      <c r="Y66" s="78"/>
      <c r="Z66" s="81"/>
      <c r="AA66" s="82"/>
    </row>
    <row r="67" spans="8:27">
      <c r="H67" s="76" t="s">
        <v>116</v>
      </c>
      <c r="I67" s="77" t="s">
        <v>137</v>
      </c>
      <c r="J67" s="78"/>
      <c r="K67" s="78"/>
      <c r="L67" s="78"/>
      <c r="M67" s="78"/>
      <c r="N67" s="78"/>
      <c r="O67" s="79"/>
      <c r="P67" s="79"/>
      <c r="Q67" s="80"/>
      <c r="R67" s="78"/>
      <c r="S67" s="78"/>
      <c r="T67" s="78"/>
      <c r="U67" s="78"/>
      <c r="V67" s="81"/>
      <c r="W67" s="81"/>
      <c r="X67" s="81"/>
      <c r="Y67" s="78"/>
      <c r="Z67" s="81"/>
      <c r="AA67" s="82"/>
    </row>
    <row r="68" spans="8:27">
      <c r="H68" s="76" t="s">
        <v>91</v>
      </c>
      <c r="I68" s="77" t="s">
        <v>139</v>
      </c>
      <c r="J68" s="78"/>
      <c r="K68" s="78"/>
      <c r="L68" s="78"/>
      <c r="M68" s="78"/>
      <c r="N68" s="78"/>
      <c r="O68" s="79"/>
      <c r="P68" s="79"/>
      <c r="Q68" s="80"/>
      <c r="R68" s="78"/>
      <c r="S68" s="78"/>
      <c r="T68" s="78"/>
      <c r="U68" s="78"/>
      <c r="V68" s="81"/>
      <c r="W68" s="81"/>
      <c r="X68" s="81"/>
      <c r="Y68" s="78"/>
      <c r="Z68" s="81"/>
      <c r="AA68" s="82"/>
    </row>
    <row r="69" spans="8:27">
      <c r="H69" s="76" t="s">
        <v>117</v>
      </c>
      <c r="I69" s="77" t="s">
        <v>138</v>
      </c>
      <c r="J69" s="78"/>
      <c r="K69" s="78"/>
      <c r="L69" s="78"/>
      <c r="M69" s="78"/>
      <c r="N69" s="78"/>
      <c r="O69" s="79"/>
      <c r="P69" s="79"/>
      <c r="Q69" s="80"/>
      <c r="R69" s="78"/>
      <c r="S69" s="78"/>
      <c r="T69" s="78"/>
      <c r="U69" s="78"/>
      <c r="V69" s="81"/>
      <c r="W69" s="81"/>
      <c r="X69" s="81"/>
      <c r="Y69" s="78"/>
      <c r="Z69" s="81"/>
      <c r="AA69" s="82"/>
    </row>
    <row r="70" spans="8:27">
      <c r="H70" s="76" t="s">
        <v>122</v>
      </c>
      <c r="I70" s="77" t="s">
        <v>140</v>
      </c>
      <c r="J70" s="78"/>
      <c r="K70" s="78"/>
      <c r="L70" s="78"/>
      <c r="M70" s="78"/>
      <c r="N70" s="78"/>
      <c r="O70" s="79"/>
      <c r="P70" s="79"/>
      <c r="Q70" s="80"/>
      <c r="R70" s="78"/>
      <c r="S70" s="78"/>
      <c r="T70" s="78"/>
      <c r="U70" s="78"/>
      <c r="V70" s="81"/>
      <c r="W70" s="81"/>
      <c r="X70" s="81"/>
      <c r="Y70" s="78"/>
      <c r="Z70" s="81"/>
      <c r="AA70" s="82"/>
    </row>
    <row r="71" spans="8:27">
      <c r="H71" s="76" t="s">
        <v>13</v>
      </c>
      <c r="I71" s="77" t="s">
        <v>142</v>
      </c>
      <c r="J71" s="78"/>
      <c r="K71" s="78"/>
      <c r="L71" s="78"/>
      <c r="M71" s="78"/>
      <c r="N71" s="78"/>
      <c r="O71" s="79"/>
      <c r="P71" s="79"/>
      <c r="Q71" s="80"/>
      <c r="R71" s="78"/>
      <c r="S71" s="78"/>
      <c r="T71" s="78"/>
      <c r="U71" s="78"/>
      <c r="V71" s="81"/>
      <c r="W71" s="81"/>
      <c r="X71" s="81"/>
      <c r="Y71" s="78"/>
      <c r="Z71" s="81"/>
      <c r="AA71" s="82"/>
    </row>
    <row r="72" spans="8:27">
      <c r="H72" s="83" t="s">
        <v>111</v>
      </c>
      <c r="I72" s="77" t="s">
        <v>141</v>
      </c>
      <c r="J72" s="78"/>
      <c r="K72" s="78"/>
      <c r="L72" s="78"/>
      <c r="M72" s="78"/>
      <c r="N72" s="78"/>
      <c r="O72" s="79"/>
      <c r="P72" s="79"/>
      <c r="Q72" s="80"/>
      <c r="R72" s="78"/>
      <c r="S72" s="78"/>
      <c r="T72" s="78"/>
      <c r="U72" s="78"/>
      <c r="V72" s="81"/>
      <c r="W72" s="81"/>
      <c r="X72" s="81"/>
      <c r="Y72" s="78"/>
      <c r="Z72" s="81"/>
      <c r="AA72" s="82"/>
    </row>
    <row r="73" spans="8:27">
      <c r="H73" s="83" t="s">
        <v>118</v>
      </c>
      <c r="I73" s="77" t="s">
        <v>143</v>
      </c>
      <c r="J73" s="78"/>
      <c r="K73" s="78"/>
      <c r="L73" s="78"/>
      <c r="M73" s="78"/>
      <c r="N73" s="78"/>
      <c r="O73" s="79"/>
      <c r="P73" s="79"/>
      <c r="Q73" s="80"/>
      <c r="R73" s="78"/>
      <c r="S73" s="78"/>
      <c r="T73" s="78"/>
      <c r="U73" s="78"/>
      <c r="V73" s="81"/>
      <c r="W73" s="81"/>
      <c r="X73" s="81"/>
      <c r="Y73" s="78"/>
      <c r="Z73" s="81"/>
      <c r="AA73" s="82"/>
    </row>
    <row r="74" spans="8:27">
      <c r="H74" s="76" t="s">
        <v>119</v>
      </c>
      <c r="I74" s="77" t="s">
        <v>144</v>
      </c>
      <c r="J74" s="78"/>
      <c r="K74" s="78"/>
      <c r="L74" s="78"/>
      <c r="M74" s="78"/>
      <c r="N74" s="78"/>
      <c r="O74" s="79"/>
      <c r="P74" s="79"/>
      <c r="Q74" s="80"/>
      <c r="R74" s="78"/>
      <c r="S74" s="78"/>
      <c r="T74" s="78"/>
      <c r="U74" s="78"/>
      <c r="V74" s="81"/>
      <c r="W74" s="81"/>
      <c r="X74" s="81"/>
      <c r="Y74" s="78"/>
      <c r="Z74" s="81"/>
      <c r="AA74" s="82"/>
    </row>
    <row r="75" spans="8:27">
      <c r="H75" s="76" t="s">
        <v>124</v>
      </c>
      <c r="I75" s="77" t="s">
        <v>145</v>
      </c>
      <c r="J75" s="78"/>
      <c r="K75" s="78"/>
      <c r="L75" s="78"/>
      <c r="M75" s="78"/>
      <c r="N75" s="78"/>
      <c r="O75" s="79"/>
      <c r="P75" s="79"/>
      <c r="Q75" s="80"/>
      <c r="R75" s="78"/>
      <c r="S75" s="78"/>
      <c r="T75" s="78"/>
      <c r="U75" s="78"/>
      <c r="V75" s="81"/>
      <c r="W75" s="81"/>
      <c r="X75" s="81"/>
      <c r="Y75" s="78"/>
      <c r="Z75" s="81"/>
      <c r="AA75" s="82"/>
    </row>
    <row r="76" spans="8:27">
      <c r="H76" s="76" t="s">
        <v>123</v>
      </c>
      <c r="I76" s="77" t="s">
        <v>146</v>
      </c>
      <c r="J76" s="78"/>
      <c r="K76" s="78"/>
      <c r="L76" s="78"/>
      <c r="M76" s="78"/>
      <c r="N76" s="78"/>
      <c r="O76" s="79"/>
      <c r="P76" s="79"/>
      <c r="Q76" s="80"/>
      <c r="R76" s="78"/>
      <c r="S76" s="78"/>
      <c r="T76" s="78"/>
      <c r="U76" s="78"/>
      <c r="V76" s="81"/>
      <c r="W76" s="81"/>
      <c r="X76" s="81"/>
      <c r="Y76" s="78"/>
      <c r="Z76" s="81"/>
      <c r="AA76" s="82"/>
    </row>
    <row r="77" spans="8:27">
      <c r="H77" s="76" t="s">
        <v>124</v>
      </c>
      <c r="I77" s="77" t="s">
        <v>147</v>
      </c>
      <c r="J77" s="78"/>
      <c r="K77" s="78"/>
      <c r="L77" s="78"/>
      <c r="M77" s="78"/>
      <c r="N77" s="78"/>
      <c r="O77" s="79"/>
      <c r="P77" s="79"/>
      <c r="Q77" s="80"/>
      <c r="R77" s="78"/>
      <c r="S77" s="78"/>
      <c r="T77" s="78"/>
      <c r="U77" s="78"/>
      <c r="V77" s="81"/>
      <c r="W77" s="81"/>
      <c r="X77" s="81"/>
      <c r="Y77" s="78"/>
      <c r="Z77" s="81"/>
      <c r="AA77" s="82"/>
    </row>
    <row r="79" spans="8:27" ht="16.5">
      <c r="H79" s="121" t="s">
        <v>165</v>
      </c>
    </row>
    <row r="80" spans="8:27" ht="16.5">
      <c r="H80" s="121" t="s">
        <v>162</v>
      </c>
    </row>
    <row r="81" spans="8:8" ht="16.5">
      <c r="H81" s="122"/>
    </row>
    <row r="82" spans="8:8" ht="16.5">
      <c r="H82" s="121" t="s">
        <v>156</v>
      </c>
    </row>
    <row r="83" spans="8:8" ht="16.5">
      <c r="H83" s="121" t="s">
        <v>164</v>
      </c>
    </row>
    <row r="84" spans="8:8" ht="16.5">
      <c r="H84" s="121" t="s">
        <v>157</v>
      </c>
    </row>
    <row r="85" spans="8:8" ht="16.5">
      <c r="H85" s="121" t="s">
        <v>158</v>
      </c>
    </row>
    <row r="86" spans="8:8" ht="16.5">
      <c r="H86" s="122"/>
    </row>
    <row r="87" spans="8:8" ht="16.5">
      <c r="H87" s="121" t="s">
        <v>163</v>
      </c>
    </row>
    <row r="88" spans="8:8" ht="16.5">
      <c r="H88" s="121" t="s">
        <v>159</v>
      </c>
    </row>
    <row r="89" spans="8:8" ht="16.5">
      <c r="H89" s="121" t="s">
        <v>160</v>
      </c>
    </row>
    <row r="90" spans="8:8" ht="16.5">
      <c r="H90" s="121" t="s">
        <v>161</v>
      </c>
    </row>
  </sheetData>
  <sortState ref="A47:AG52">
    <sortCondition descending="1" ref="B47:B52"/>
    <sortCondition descending="1" ref="C47:C52"/>
    <sortCondition descending="1" ref="D47:D52"/>
    <sortCondition descending="1" ref="E47:E52"/>
    <sortCondition descending="1" ref="F47:F52"/>
    <sortCondition descending="1" ref="G47:G52"/>
  </sortState>
  <pageMargins left="0.51181102362204722" right="0.51181102362204722" top="0.35433070866141736" bottom="0.15748031496062992" header="0.31496062992125984" footer="0.31496062992125984"/>
  <pageSetup paperSize="8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Full1</vt:lpstr>
      <vt:lpstr>Full1!Área_de_impresión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usuario</cp:lastModifiedBy>
  <cp:lastPrinted>2018-02-21T19:59:30Z</cp:lastPrinted>
  <dcterms:created xsi:type="dcterms:W3CDTF">2018-02-21T13:02:49Z</dcterms:created>
  <dcterms:modified xsi:type="dcterms:W3CDTF">2018-02-21T22:44:41Z</dcterms:modified>
</cp:coreProperties>
</file>