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0025" windowHeight="7665"/>
  </bookViews>
  <sheets>
    <sheet name="2020-21" sheetId="3" r:id="rId1"/>
    <sheet name="2019-20" sheetId="1" r:id="rId2"/>
    <sheet name="Hoja2" sheetId="2" r:id="rId3"/>
  </sheets>
  <definedNames>
    <definedName name="_xlnm.Print_Area" localSheetId="0">'2020-21'!$A$1:$W$179</definedName>
  </definedNames>
  <calcPr calcId="125725"/>
</workbook>
</file>

<file path=xl/calcChain.xml><?xml version="1.0" encoding="utf-8"?>
<calcChain xmlns="http://schemas.openxmlformats.org/spreadsheetml/2006/main">
  <c r="H177" i="3"/>
  <c r="H168" l="1"/>
  <c r="U173"/>
  <c r="U169"/>
  <c r="H173" l="1"/>
  <c r="H169"/>
  <c r="T177" s="1"/>
  <c r="Z11"/>
  <c r="Z13" s="1"/>
  <c r="N70"/>
  <c r="M70"/>
  <c r="N69"/>
  <c r="M69"/>
  <c r="T69" s="1"/>
  <c r="T70" l="1"/>
  <c r="M49"/>
  <c r="N49"/>
  <c r="M50"/>
  <c r="N50"/>
  <c r="M51"/>
  <c r="N51"/>
  <c r="M52"/>
  <c r="N52"/>
  <c r="M53"/>
  <c r="N53"/>
  <c r="N48"/>
  <c r="M48"/>
  <c r="T44"/>
  <c r="T43"/>
  <c r="T42"/>
  <c r="T41"/>
  <c r="T40"/>
  <c r="T29"/>
  <c r="T30"/>
  <c r="T26"/>
  <c r="T27"/>
  <c r="N25"/>
  <c r="T25" s="1"/>
  <c r="N142"/>
  <c r="M143"/>
  <c r="N143"/>
  <c r="M144"/>
  <c r="M145"/>
  <c r="N145"/>
  <c r="M146"/>
  <c r="N146"/>
  <c r="M147"/>
  <c r="N147"/>
  <c r="M148"/>
  <c r="N148"/>
  <c r="M149"/>
  <c r="N149"/>
  <c r="M150"/>
  <c r="N150"/>
  <c r="N141"/>
  <c r="M141"/>
  <c r="N130"/>
  <c r="M131"/>
  <c r="N131"/>
  <c r="M132"/>
  <c r="M133"/>
  <c r="N133"/>
  <c r="M134"/>
  <c r="N134"/>
  <c r="M135"/>
  <c r="N135"/>
  <c r="M136"/>
  <c r="N136"/>
  <c r="M137"/>
  <c r="N137"/>
  <c r="M138"/>
  <c r="N138"/>
  <c r="N129"/>
  <c r="M129"/>
  <c r="N118"/>
  <c r="M119"/>
  <c r="N119"/>
  <c r="M120"/>
  <c r="M121"/>
  <c r="N121"/>
  <c r="M122"/>
  <c r="N122"/>
  <c r="M123"/>
  <c r="N123"/>
  <c r="M124"/>
  <c r="N124"/>
  <c r="M125"/>
  <c r="N125"/>
  <c r="M126"/>
  <c r="N126"/>
  <c r="N117"/>
  <c r="M117"/>
  <c r="N106"/>
  <c r="M107"/>
  <c r="N107"/>
  <c r="M108"/>
  <c r="M109"/>
  <c r="N109"/>
  <c r="M110"/>
  <c r="N110"/>
  <c r="M111"/>
  <c r="N111"/>
  <c r="M112"/>
  <c r="N112"/>
  <c r="M113"/>
  <c r="N113"/>
  <c r="M114"/>
  <c r="N114"/>
  <c r="N105"/>
  <c r="M105"/>
  <c r="N94"/>
  <c r="M95"/>
  <c r="N95"/>
  <c r="M96"/>
  <c r="M97"/>
  <c r="N97"/>
  <c r="M98"/>
  <c r="N98"/>
  <c r="M99"/>
  <c r="N99"/>
  <c r="M100"/>
  <c r="N100"/>
  <c r="M101"/>
  <c r="N101"/>
  <c r="M102"/>
  <c r="N102"/>
  <c r="N93"/>
  <c r="M93"/>
  <c r="T49" l="1"/>
  <c r="T53"/>
  <c r="T50"/>
  <c r="T52"/>
  <c r="W43"/>
  <c r="T51"/>
  <c r="T48"/>
  <c r="T107"/>
  <c r="T99"/>
  <c r="T123"/>
  <c r="T135"/>
  <c r="T131"/>
  <c r="T114"/>
  <c r="T112"/>
  <c r="T110"/>
  <c r="T119"/>
  <c r="T148"/>
  <c r="T102"/>
  <c r="T98"/>
  <c r="T149"/>
  <c r="T147"/>
  <c r="T100"/>
  <c r="T95"/>
  <c r="T137"/>
  <c r="T133"/>
  <c r="T125"/>
  <c r="T121"/>
  <c r="T136"/>
  <c r="T97"/>
  <c r="T113"/>
  <c r="T109"/>
  <c r="T124"/>
  <c r="T138"/>
  <c r="T150"/>
  <c r="T143"/>
  <c r="T101"/>
  <c r="T111"/>
  <c r="T126"/>
  <c r="T122"/>
  <c r="T134"/>
  <c r="T146"/>
  <c r="T145"/>
  <c r="T87"/>
  <c r="T88"/>
  <c r="T89"/>
  <c r="L87"/>
  <c r="K87"/>
  <c r="K18" i="1"/>
  <c r="L18"/>
  <c r="L17"/>
  <c r="K17"/>
  <c r="L15"/>
  <c r="K16"/>
  <c r="L16"/>
  <c r="L14"/>
  <c r="K14"/>
  <c r="R97"/>
  <c r="R96"/>
  <c r="L94"/>
  <c r="R94" s="1"/>
  <c r="R93"/>
  <c r="K92"/>
  <c r="R92" s="1"/>
  <c r="R91"/>
  <c r="T86" i="3"/>
  <c r="T85"/>
  <c r="T82"/>
  <c r="M81"/>
  <c r="T80"/>
  <c r="T15"/>
  <c r="T16"/>
  <c r="T17"/>
  <c r="N68"/>
  <c r="M68"/>
  <c r="N72"/>
  <c r="M72"/>
  <c r="N74"/>
  <c r="M74"/>
  <c r="N73"/>
  <c r="M73"/>
  <c r="N64"/>
  <c r="M64"/>
  <c r="S63"/>
  <c r="N63"/>
  <c r="M63"/>
  <c r="L63"/>
  <c r="K63"/>
  <c r="N62"/>
  <c r="M62"/>
  <c r="N61"/>
  <c r="M61"/>
  <c r="N60"/>
  <c r="M60"/>
  <c r="N59"/>
  <c r="M59"/>
  <c r="N58"/>
  <c r="M58"/>
  <c r="N57"/>
  <c r="M57"/>
  <c r="N38"/>
  <c r="M38"/>
  <c r="N37"/>
  <c r="M37"/>
  <c r="N36"/>
  <c r="M36"/>
  <c r="N24"/>
  <c r="M24"/>
  <c r="N28"/>
  <c r="M28"/>
  <c r="N22"/>
  <c r="M22"/>
  <c r="N21"/>
  <c r="M21"/>
  <c r="S13"/>
  <c r="L13"/>
  <c r="K13"/>
  <c r="S14"/>
  <c r="N14"/>
  <c r="M14"/>
  <c r="L14"/>
  <c r="K14"/>
  <c r="S12"/>
  <c r="N12"/>
  <c r="M12"/>
  <c r="L12"/>
  <c r="K12"/>
  <c r="S11"/>
  <c r="N11"/>
  <c r="M11"/>
  <c r="L11"/>
  <c r="K11"/>
  <c r="S10"/>
  <c r="N10"/>
  <c r="M10"/>
  <c r="L10"/>
  <c r="K10"/>
  <c r="S9"/>
  <c r="N9"/>
  <c r="M9"/>
  <c r="L9"/>
  <c r="K9"/>
  <c r="S17"/>
  <c r="L17"/>
  <c r="K17"/>
  <c r="S16"/>
  <c r="L16"/>
  <c r="K16"/>
  <c r="S15"/>
  <c r="L15"/>
  <c r="K15"/>
  <c r="T35" i="1"/>
  <c r="T49"/>
  <c r="T79"/>
  <c r="T63"/>
  <c r="T18"/>
  <c r="W49" i="3" l="1"/>
  <c r="S94" i="1"/>
  <c r="S97"/>
  <c r="W52" i="3"/>
  <c r="T88" i="1"/>
  <c r="W16" i="3"/>
  <c r="K15" i="1"/>
  <c r="W88" i="3"/>
  <c r="U53"/>
  <c r="T83"/>
  <c r="N120"/>
  <c r="T120" s="1"/>
  <c r="N108"/>
  <c r="T108" s="1"/>
  <c r="N96"/>
  <c r="T96" s="1"/>
  <c r="N132"/>
  <c r="T132" s="1"/>
  <c r="N144"/>
  <c r="T144" s="1"/>
  <c r="T81"/>
  <c r="M106"/>
  <c r="T106" s="1"/>
  <c r="M142"/>
  <c r="T142" s="1"/>
  <c r="M94"/>
  <c r="T94" s="1"/>
  <c r="M130"/>
  <c r="T130" s="1"/>
  <c r="M118"/>
  <c r="T118" s="1"/>
  <c r="T10"/>
  <c r="T13"/>
  <c r="T141"/>
  <c r="T74"/>
  <c r="T72"/>
  <c r="T9"/>
  <c r="T38"/>
  <c r="T60"/>
  <c r="T64"/>
  <c r="T73"/>
  <c r="T71"/>
  <c r="T68"/>
  <c r="W69" s="1"/>
  <c r="T12"/>
  <c r="T14"/>
  <c r="T28"/>
  <c r="W29" s="1"/>
  <c r="T32"/>
  <c r="T37"/>
  <c r="T129"/>
  <c r="T58"/>
  <c r="T62"/>
  <c r="T63"/>
  <c r="W64" s="1"/>
  <c r="T22"/>
  <c r="T11"/>
  <c r="T21"/>
  <c r="T23"/>
  <c r="T24"/>
  <c r="W25" s="1"/>
  <c r="T31"/>
  <c r="T105"/>
  <c r="T36"/>
  <c r="T39"/>
  <c r="W40" s="1"/>
  <c r="T117"/>
  <c r="T57"/>
  <c r="T59"/>
  <c r="T61"/>
  <c r="T84"/>
  <c r="W85" s="1"/>
  <c r="T93"/>
  <c r="K83" i="1"/>
  <c r="L83"/>
  <c r="K84"/>
  <c r="L84"/>
  <c r="K85"/>
  <c r="L85"/>
  <c r="K86"/>
  <c r="L86"/>
  <c r="L82"/>
  <c r="K82"/>
  <c r="K46"/>
  <c r="L46"/>
  <c r="K48"/>
  <c r="L48"/>
  <c r="K49"/>
  <c r="L49"/>
  <c r="K47"/>
  <c r="L47"/>
  <c r="L45"/>
  <c r="K45"/>
  <c r="K31"/>
  <c r="L31"/>
  <c r="K34"/>
  <c r="L34"/>
  <c r="K35"/>
  <c r="L35"/>
  <c r="K32"/>
  <c r="L32"/>
  <c r="K33"/>
  <c r="L33"/>
  <c r="L30"/>
  <c r="K30"/>
  <c r="K22"/>
  <c r="L22"/>
  <c r="K23"/>
  <c r="L23"/>
  <c r="K24"/>
  <c r="L24"/>
  <c r="K26"/>
  <c r="L26"/>
  <c r="K25"/>
  <c r="L25"/>
  <c r="K27"/>
  <c r="L27"/>
  <c r="K28"/>
  <c r="L28"/>
  <c r="L21"/>
  <c r="K21"/>
  <c r="K41"/>
  <c r="L41"/>
  <c r="K42"/>
  <c r="L42"/>
  <c r="K43"/>
  <c r="L43"/>
  <c r="L40"/>
  <c r="K40"/>
  <c r="K76"/>
  <c r="L76"/>
  <c r="K78"/>
  <c r="L78"/>
  <c r="K79"/>
  <c r="L79"/>
  <c r="K77"/>
  <c r="L77"/>
  <c r="L75"/>
  <c r="K75"/>
  <c r="K72"/>
  <c r="L72"/>
  <c r="K66"/>
  <c r="L66"/>
  <c r="K69"/>
  <c r="L69"/>
  <c r="K67"/>
  <c r="L67"/>
  <c r="K70"/>
  <c r="L70"/>
  <c r="K71"/>
  <c r="L71"/>
  <c r="K68"/>
  <c r="L68"/>
  <c r="L73"/>
  <c r="K73"/>
  <c r="K60"/>
  <c r="L60"/>
  <c r="K62"/>
  <c r="L62"/>
  <c r="K63"/>
  <c r="L63"/>
  <c r="K61"/>
  <c r="L61"/>
  <c r="L59"/>
  <c r="K59"/>
  <c r="K53"/>
  <c r="L53"/>
  <c r="K54"/>
  <c r="L54"/>
  <c r="K55"/>
  <c r="L55"/>
  <c r="K56"/>
  <c r="L56"/>
  <c r="K57"/>
  <c r="L57"/>
  <c r="L52"/>
  <c r="K52"/>
  <c r="K4"/>
  <c r="L4"/>
  <c r="K5"/>
  <c r="L5"/>
  <c r="K6"/>
  <c r="L6"/>
  <c r="K7"/>
  <c r="L7"/>
  <c r="K8"/>
  <c r="L8"/>
  <c r="K9"/>
  <c r="L9"/>
  <c r="K10"/>
  <c r="L10"/>
  <c r="K11"/>
  <c r="L11"/>
  <c r="L12"/>
  <c r="K12"/>
  <c r="S86"/>
  <c r="S28"/>
  <c r="S43"/>
  <c r="S57"/>
  <c r="Q4"/>
  <c r="Q72"/>
  <c r="R72" s="1"/>
  <c r="S73" s="1"/>
  <c r="J72"/>
  <c r="I72"/>
  <c r="J12"/>
  <c r="Q12"/>
  <c r="J10"/>
  <c r="Q8"/>
  <c r="R8" s="1"/>
  <c r="J8"/>
  <c r="I8"/>
  <c r="J7"/>
  <c r="J6"/>
  <c r="J5"/>
  <c r="J4"/>
  <c r="W37" i="3" l="1"/>
  <c r="W32"/>
  <c r="W81"/>
  <c r="V90" s="1"/>
  <c r="T153"/>
  <c r="W73"/>
  <c r="U74"/>
  <c r="W13"/>
  <c r="W58"/>
  <c r="W22"/>
  <c r="U30" s="1"/>
  <c r="W33" s="1"/>
  <c r="W61"/>
  <c r="W10"/>
  <c r="U44"/>
  <c r="V150"/>
  <c r="V64" s="1"/>
  <c r="V138"/>
  <c r="V114"/>
  <c r="V126"/>
  <c r="V102"/>
  <c r="W75"/>
  <c r="U64"/>
  <c r="S12" i="1"/>
  <c r="S88" s="1"/>
  <c r="R88"/>
  <c r="I12"/>
  <c r="I4"/>
  <c r="I5"/>
  <c r="Q9"/>
  <c r="Q5"/>
  <c r="I9"/>
  <c r="Q10"/>
  <c r="J9"/>
  <c r="I10"/>
  <c r="I11"/>
  <c r="Q6"/>
  <c r="Q7"/>
  <c r="J11"/>
  <c r="I6"/>
  <c r="I7"/>
  <c r="U14" i="3" l="1"/>
  <c r="W18" s="1"/>
  <c r="W65"/>
  <c r="V53"/>
  <c r="W54" s="1"/>
  <c r="V44"/>
  <c r="V153"/>
  <c r="H171" s="1"/>
  <c r="Q11" i="1"/>
  <c r="U76" i="3" l="1"/>
  <c r="U153"/>
  <c r="H170" s="1"/>
  <c r="V76"/>
  <c r="W45"/>
  <c r="T176" l="1"/>
  <c r="J170"/>
  <c r="T76"/>
  <c r="H174"/>
  <c r="H179" s="1"/>
  <c r="U177" l="1"/>
  <c r="T178"/>
  <c r="U176"/>
</calcChain>
</file>

<file path=xl/sharedStrings.xml><?xml version="1.0" encoding="utf-8"?>
<sst xmlns="http://schemas.openxmlformats.org/spreadsheetml/2006/main" count="1102" uniqueCount="305">
  <si>
    <t>D</t>
  </si>
  <si>
    <t>7</t>
  </si>
  <si>
    <t>340207</t>
  </si>
  <si>
    <t>DMAO</t>
  </si>
  <si>
    <t>Disseny de màquines assistit per ordinador</t>
  </si>
  <si>
    <t>340212</t>
  </si>
  <si>
    <t>DIEL</t>
  </si>
  <si>
    <t>Disseny elèctrònic</t>
  </si>
  <si>
    <t>340213</t>
  </si>
  <si>
    <t>APEL</t>
  </si>
  <si>
    <t>Aplicacions electrònicques</t>
  </si>
  <si>
    <t>340263</t>
  </si>
  <si>
    <t>INPS</t>
  </si>
  <si>
    <t>Interacció persona-sistema</t>
  </si>
  <si>
    <t>340265</t>
  </si>
  <si>
    <t>DIDU</t>
  </si>
  <si>
    <t>Disseny inclusiu i disseny centrat en l'usuari</t>
  </si>
  <si>
    <t>340268</t>
  </si>
  <si>
    <t>ENUA</t>
  </si>
  <si>
    <t>Enginyeria de la usabilitat i l'accessibilitat</t>
  </si>
  <si>
    <t>340271</t>
  </si>
  <si>
    <t>SEMA</t>
  </si>
  <si>
    <t>Selecció de materials en el Disseny Industrial</t>
  </si>
  <si>
    <t>340273</t>
  </si>
  <si>
    <t>DPMM</t>
  </si>
  <si>
    <t>Disseny i prototip de motllos i matrius</t>
  </si>
  <si>
    <t>tit</t>
  </si>
  <si>
    <t>curs</t>
  </si>
  <si>
    <t>codi</t>
  </si>
  <si>
    <t>sigla</t>
  </si>
  <si>
    <t>Credits
ECTS</t>
  </si>
  <si>
    <t>Hores per ECTS
G.Gran</t>
  </si>
  <si>
    <t>Hores per ECTS
G.Petit</t>
  </si>
  <si>
    <t>Q1 
num 
grup 
gran</t>
  </si>
  <si>
    <t>Q1 
num 
grup 
petit</t>
  </si>
  <si>
    <t>Q2 
num 
grup 
gran</t>
  </si>
  <si>
    <t>Q2 
num 
grup 
petit</t>
  </si>
  <si>
    <t>Total
PUNTS</t>
  </si>
  <si>
    <t>punts
Q1+Q2</t>
  </si>
  <si>
    <t>nom assignatura</t>
  </si>
  <si>
    <t>E</t>
  </si>
  <si>
    <t>340220</t>
  </si>
  <si>
    <t>TMIN</t>
  </si>
  <si>
    <t>Tècniques de manteniment industrial</t>
  </si>
  <si>
    <t>340221</t>
  </si>
  <si>
    <t>VEEH</t>
  </si>
  <si>
    <t>Vehicles elèctrics i híbrids</t>
  </si>
  <si>
    <t>340230</t>
  </si>
  <si>
    <t>APME</t>
  </si>
  <si>
    <t>Aplicacions de Motors Elèctrics</t>
  </si>
  <si>
    <t>340223</t>
  </si>
  <si>
    <t>SIFE</t>
  </si>
  <si>
    <t>Sistemes fotovoltaics i eòlics</t>
  </si>
  <si>
    <t>340227</t>
  </si>
  <si>
    <t>LUMI</t>
  </si>
  <si>
    <t>Luminotècnia</t>
  </si>
  <si>
    <t>340229</t>
  </si>
  <si>
    <t>GSEP</t>
  </si>
  <si>
    <t>Gestió de Sistemes Elèctrics de Potència i Estalvi</t>
  </si>
  <si>
    <t>340280</t>
  </si>
  <si>
    <t>TEEE</t>
  </si>
  <si>
    <t>Tècniques d'escriptura per l'enginyeria</t>
  </si>
  <si>
    <t>340281</t>
  </si>
  <si>
    <t>TCAP</t>
  </si>
  <si>
    <t>Tècniques de comunicació acadèmiques i professiona</t>
  </si>
  <si>
    <t>I</t>
  </si>
  <si>
    <t>340381</t>
  </si>
  <si>
    <t>EESO</t>
  </si>
  <si>
    <t>Economia, ètica i societat</t>
  </si>
  <si>
    <t>340453</t>
  </si>
  <si>
    <t>DAMO</t>
  </si>
  <si>
    <t>Desenvolupament d'aplicacions mòbils</t>
  </si>
  <si>
    <t>340455</t>
  </si>
  <si>
    <t>REIN</t>
  </si>
  <si>
    <t>Recuperació de la Informació</t>
  </si>
  <si>
    <t>340456</t>
  </si>
  <si>
    <t>PMUD</t>
  </si>
  <si>
    <t>Programació multiplataforma i distribuïda</t>
  </si>
  <si>
    <t>340458</t>
  </si>
  <si>
    <t>MIDA</t>
  </si>
  <si>
    <t>Mineria de Dades</t>
  </si>
  <si>
    <t>K</t>
  </si>
  <si>
    <t>340240</t>
  </si>
  <si>
    <t>SIPI</t>
  </si>
  <si>
    <t>Sistemes de producció integrats</t>
  </si>
  <si>
    <t>340242</t>
  </si>
  <si>
    <t>SDIN</t>
  </si>
  <si>
    <t>Sistemes distribuïts industrials</t>
  </si>
  <si>
    <t>340243</t>
  </si>
  <si>
    <t>ENRE</t>
  </si>
  <si>
    <t>Energies renovables</t>
  </si>
  <si>
    <t>340245</t>
  </si>
  <si>
    <t>SIIN</t>
  </si>
  <si>
    <t>Sistemes d'instrumentació</t>
  </si>
  <si>
    <t>M</t>
  </si>
  <si>
    <t>340200</t>
  </si>
  <si>
    <t>TSAI</t>
  </si>
  <si>
    <t>Tractaments de Superfícies per Aplicacions Industr</t>
  </si>
  <si>
    <t>340201</t>
  </si>
  <si>
    <t>MPAF</t>
  </si>
  <si>
    <t>Materials i processos avançats de fabricació</t>
  </si>
  <si>
    <t>340202</t>
  </si>
  <si>
    <t>FIPI</t>
  </si>
  <si>
    <t>Fiabilitat i Integritat dels Productes Industrials</t>
  </si>
  <si>
    <t>340203</t>
  </si>
  <si>
    <t>TESA</t>
  </si>
  <si>
    <t>Tècniques experimentals i de simulació d'anàlisi d</t>
  </si>
  <si>
    <t>340208</t>
  </si>
  <si>
    <t>MATH</t>
  </si>
  <si>
    <t>Màquines tèrmiques i hidràuliques</t>
  </si>
  <si>
    <t>R</t>
  </si>
  <si>
    <t>3</t>
  </si>
  <si>
    <t>340621</t>
  </si>
  <si>
    <t>ROVI</t>
  </si>
  <si>
    <t>Robòtica i Visió</t>
  </si>
  <si>
    <t>340622</t>
  </si>
  <si>
    <t>PRDM</t>
  </si>
  <si>
    <t>Programació de Dispositius Mòbils</t>
  </si>
  <si>
    <t>340624</t>
  </si>
  <si>
    <t>SDAV</t>
  </si>
  <si>
    <t>Sistemes Digitals Avançats</t>
  </si>
  <si>
    <t>340625</t>
  </si>
  <si>
    <t>TEIN</t>
  </si>
  <si>
    <t>Tecnologies d'internet</t>
  </si>
  <si>
    <t>340638</t>
  </si>
  <si>
    <t>AUDI</t>
  </si>
  <si>
    <t>Automatització i Digitalització Industrial</t>
  </si>
  <si>
    <t>8</t>
  </si>
  <si>
    <t>340004</t>
  </si>
  <si>
    <t>SOAP</t>
  </si>
  <si>
    <t>Sostenibilitat aplicada</t>
  </si>
  <si>
    <t>340005</t>
  </si>
  <si>
    <t>ACAP</t>
  </si>
  <si>
    <t>Accessibilitat aplicada</t>
  </si>
  <si>
    <t>340282</t>
  </si>
  <si>
    <t>HADP</t>
  </si>
  <si>
    <t>Habilitats acadèmiques pel desenvolupament d'un pr</t>
  </si>
  <si>
    <t>340459</t>
  </si>
  <si>
    <t>PEDT</t>
  </si>
  <si>
    <t>Processament i explotació de dades textuals</t>
  </si>
  <si>
    <t>340460</t>
  </si>
  <si>
    <t>XASF</t>
  </si>
  <si>
    <t>Xarxes sense fils: Tecnologies i aplicacions</t>
  </si>
  <si>
    <t>340385</t>
  </si>
  <si>
    <t>GEET</t>
  </si>
  <si>
    <t>Gestió d'empreses TIC</t>
  </si>
  <si>
    <t>340283</t>
  </si>
  <si>
    <t>PRTL</t>
  </si>
  <si>
    <t>Pràctica en tercera llengua</t>
  </si>
  <si>
    <t>Ngg</t>
  </si>
  <si>
    <t>Ngp</t>
  </si>
  <si>
    <t>Pads/gg</t>
  </si>
  <si>
    <t>Pads/gp</t>
  </si>
  <si>
    <t>Especif</t>
  </si>
  <si>
    <t>Transv</t>
  </si>
  <si>
    <t>Total PADs=</t>
  </si>
  <si>
    <t>Optatives 2019/20</t>
  </si>
  <si>
    <t>D1</t>
  </si>
  <si>
    <t>D2</t>
  </si>
  <si>
    <t>DM4</t>
  </si>
  <si>
    <t>DNI</t>
  </si>
  <si>
    <t>TROS</t>
  </si>
  <si>
    <t>Taller de Robotica Social</t>
  </si>
  <si>
    <t>depts</t>
  </si>
  <si>
    <t>Emobility</t>
  </si>
  <si>
    <t>Emobility-Lab</t>
  </si>
  <si>
    <t>Agil (Gestió àgil de projectes)</t>
  </si>
  <si>
    <t>EMOB</t>
  </si>
  <si>
    <t>EMOL</t>
  </si>
  <si>
    <t>AGIL</t>
  </si>
  <si>
    <t>707, 732</t>
  </si>
  <si>
    <t>709, 717</t>
  </si>
  <si>
    <t xml:space="preserve">D </t>
  </si>
  <si>
    <t xml:space="preserve">M </t>
  </si>
  <si>
    <t xml:space="preserve">K </t>
  </si>
  <si>
    <t xml:space="preserve">E </t>
  </si>
  <si>
    <t>Materials per al Disseny</t>
  </si>
  <si>
    <t>Disseny i prototipatge de motlles (M, D)</t>
  </si>
  <si>
    <t>MATD</t>
  </si>
  <si>
    <t>DPMO</t>
  </si>
  <si>
    <t xml:space="preserve">Enginyeria de superficies </t>
  </si>
  <si>
    <t>Manufactura avançada 3D</t>
  </si>
  <si>
    <t>ENSU</t>
  </si>
  <si>
    <t>MA3D</t>
  </si>
  <si>
    <t>TMAO</t>
  </si>
  <si>
    <t>OPCM</t>
  </si>
  <si>
    <t>Teoria de maquines assistida per ordinador</t>
  </si>
  <si>
    <t>Operació i Programació de Centres de Mecanitzat</t>
  </si>
  <si>
    <t>nova optativa</t>
  </si>
  <si>
    <t xml:space="preserve">optativa redisenyada </t>
  </si>
  <si>
    <t>M1</t>
  </si>
  <si>
    <t>M2</t>
  </si>
  <si>
    <t>CEAO</t>
  </si>
  <si>
    <t>M3</t>
  </si>
  <si>
    <t>Calcul d'estructures assistit per ordinador</t>
  </si>
  <si>
    <t>9,0 + 9,0    PADs</t>
  </si>
  <si>
    <t>13,5 + 4,5  PADs</t>
  </si>
  <si>
    <t>Hores/setm:   PADs/grup</t>
  </si>
  <si>
    <t>3+1 :</t>
  </si>
  <si>
    <t>2+2 :</t>
  </si>
  <si>
    <t>Especifiques</t>
  </si>
  <si>
    <t>Tecnologies avançades d'automatització</t>
  </si>
  <si>
    <t xml:space="preserve">Disseny centrat en l’usuari i disseny inclusiu </t>
  </si>
  <si>
    <t>Disseny i fabricació de productes</t>
  </si>
  <si>
    <t>Enginyeria de processos de fabricació</t>
  </si>
  <si>
    <t>Calcul, Disseny i Fabricació de Maquines</t>
  </si>
  <si>
    <t>Calcul d'estructures i instal·lacions industrials</t>
  </si>
  <si>
    <t>707,710,744</t>
  </si>
  <si>
    <t>Tecnologies mòbils</t>
  </si>
  <si>
    <t xml:space="preserve">Enginyeria de dades </t>
  </si>
  <si>
    <t>TIC i entorn empresarial</t>
  </si>
  <si>
    <t>Distribució per titulacions:</t>
  </si>
  <si>
    <t>EMD</t>
  </si>
  <si>
    <t>optativa a eliminar o reubbicar</t>
  </si>
  <si>
    <t>MEKD</t>
  </si>
  <si>
    <t xml:space="preserve">MEK </t>
  </si>
  <si>
    <t>MEK</t>
  </si>
  <si>
    <t>749, 717</t>
  </si>
  <si>
    <t>Disseny del futur</t>
  </si>
  <si>
    <t>Geometria per al disseny d'objectes</t>
  </si>
  <si>
    <t>Programació de sistemes encastats</t>
  </si>
  <si>
    <t>Nom Itinerari d'Optativitat:</t>
  </si>
  <si>
    <t>Social</t>
  </si>
  <si>
    <t>Equips</t>
  </si>
  <si>
    <t>Internacional</t>
  </si>
  <si>
    <t>K1</t>
  </si>
  <si>
    <t>I1</t>
  </si>
  <si>
    <t>I2</t>
  </si>
  <si>
    <t>I3</t>
  </si>
  <si>
    <t>Total=</t>
  </si>
  <si>
    <t>PADs model amb Co=1.6=</t>
  </si>
  <si>
    <t>PADs model amb Co=1.4=</t>
  </si>
  <si>
    <t>PADs model amb Co=2.0=</t>
  </si>
  <si>
    <t xml:space="preserve">Pads proposats= </t>
  </si>
  <si>
    <t>K2E</t>
  </si>
  <si>
    <t>K3E</t>
  </si>
  <si>
    <t>E1K</t>
  </si>
  <si>
    <t>E2K</t>
  </si>
  <si>
    <t>Transversals:</t>
  </si>
  <si>
    <t>Sistemes Interactius</t>
  </si>
  <si>
    <t>xx</t>
  </si>
  <si>
    <t>R1</t>
  </si>
  <si>
    <t>R2</t>
  </si>
  <si>
    <t>Mobilitat elèctrica</t>
  </si>
  <si>
    <t>FSER</t>
  </si>
  <si>
    <t>Fonts i Sistemes d'Energies Renovables</t>
  </si>
  <si>
    <t>ESER</t>
  </si>
  <si>
    <t>Electrònica als Sistemes d'Energies Renovables</t>
  </si>
  <si>
    <t>GEEL</t>
  </si>
  <si>
    <t xml:space="preserve">Gestió i estalvi d'energia elèctrica </t>
  </si>
  <si>
    <t>MMEL</t>
  </si>
  <si>
    <t>Motors i mobilitat elèctrica</t>
  </si>
  <si>
    <t>SIGB</t>
  </si>
  <si>
    <t>Sistemes de gestió de bateries</t>
  </si>
  <si>
    <t>Disseny i aplicacions electròniques</t>
  </si>
  <si>
    <t xml:space="preserve">Disseny i aplicacions electròniques </t>
  </si>
  <si>
    <t>Calcul d'estructures i inst. industrials</t>
  </si>
  <si>
    <t>Previsio 2020/21</t>
  </si>
  <si>
    <t>Optatives especifiques 2020/21 =</t>
  </si>
  <si>
    <t>Optatives transversals 2020/21 =</t>
  </si>
  <si>
    <t>PADs/TFE</t>
  </si>
  <si>
    <t>PADs/PREX</t>
  </si>
  <si>
    <t xml:space="preserve">Total PADs 2020/21 = </t>
  </si>
  <si>
    <t>Encàrrec docent EPSEVG 2020/21 =</t>
  </si>
  <si>
    <t>Encàrrec docent maxim 2020/21 =</t>
  </si>
  <si>
    <t>MECÀNICA</t>
  </si>
  <si>
    <t>ELECTRÒNICA IND. I AUTOM.</t>
  </si>
  <si>
    <t>DISSENY IND.I D.P.</t>
  </si>
  <si>
    <t>ELECTRICITAT</t>
  </si>
  <si>
    <t>INFORMATICA</t>
  </si>
  <si>
    <t>MUESAEI</t>
  </si>
  <si>
    <t>Seguretat informatica i biometria</t>
  </si>
  <si>
    <t>Control i Automatització de Sistemes</t>
  </si>
  <si>
    <t>CMIX</t>
  </si>
  <si>
    <t>SCTR</t>
  </si>
  <si>
    <t>Control de Microxarxes</t>
  </si>
  <si>
    <t>Sistemes de control en temps real per a aplicacions ind.</t>
  </si>
  <si>
    <t xml:space="preserve">                                                                            </t>
  </si>
  <si>
    <t>Altres optatives  que es van proposar pero  que no s'han incorporat a l'oferta per l'any 2020/21:</t>
  </si>
  <si>
    <t>709, 717, 756</t>
  </si>
  <si>
    <t>Obligatories excepte TFE (2020/21) =</t>
  </si>
  <si>
    <t>Diferència amb l'encarrec docent màxim 2020/21 =</t>
  </si>
  <si>
    <t xml:space="preserve">Total PADs Optatius= </t>
  </si>
  <si>
    <t>Total PADs Obligatoris=</t>
  </si>
  <si>
    <t>max 0,5 PADs/TFE</t>
  </si>
  <si>
    <t>max 3,0 PADs/TFE</t>
  </si>
  <si>
    <t>Agil</t>
  </si>
  <si>
    <t>Projecte Multidisciplinar d'Enginyeria</t>
  </si>
  <si>
    <t>M2, D</t>
  </si>
  <si>
    <t>IEEE</t>
  </si>
  <si>
    <t>Inst. Electriques i Efic. Energètica (*Nom a confirmar*)</t>
  </si>
  <si>
    <t>Enginyeria Forense i Fiabilitat Industrial (M)</t>
  </si>
  <si>
    <t>Enginyeria Forense i Fiabilitat Industrial (D)</t>
  </si>
  <si>
    <t>EFFId</t>
  </si>
  <si>
    <t>EFFIm</t>
  </si>
  <si>
    <t>Ajust grups asignatures.obligatories (2020/21) =</t>
  </si>
  <si>
    <t>Obligatories excepte TFE (dades 2019/20) =</t>
  </si>
  <si>
    <t>TFE (2020/21) =</t>
  </si>
  <si>
    <t>Optatius EPS  (2020/21) =</t>
  </si>
  <si>
    <t>Optatius PREx (2020/21) =</t>
  </si>
  <si>
    <t>Optatives 2020/21 EPSEVG - Proposta CCD</t>
  </si>
  <si>
    <t xml:space="preserve">Recompte de PADs 2020/21 </t>
  </si>
  <si>
    <t>701</t>
  </si>
  <si>
    <t>SMAC</t>
  </si>
  <si>
    <t>Smart Cities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</si>
</sst>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"/>
    <numFmt numFmtId="166" formatCode="0.0%"/>
    <numFmt numFmtId="167" formatCode="0.000"/>
  </numFmts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color rgb="FF0000FF"/>
      <name val="Arial"/>
      <family val="2"/>
    </font>
    <font>
      <sz val="10"/>
      <color rgb="FFC00000"/>
      <name val="Arial"/>
      <family val="2"/>
    </font>
    <font>
      <sz val="10"/>
      <color theme="2" tint="-0.749992370372631"/>
      <name val="Arial"/>
      <family val="2"/>
    </font>
    <font>
      <sz val="10"/>
      <color rgb="FF7030A0"/>
      <name val="Arial"/>
      <family val="2"/>
    </font>
    <font>
      <b/>
      <sz val="10"/>
      <color rgb="FF0000FF"/>
      <name val="Arial"/>
      <family val="2"/>
    </font>
    <font>
      <b/>
      <sz val="10"/>
      <color rgb="FF7030A0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Arial"/>
      <family val="2"/>
    </font>
    <font>
      <sz val="11"/>
      <color rgb="FFC0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Arial"/>
      <family val="2"/>
    </font>
    <font>
      <i/>
      <sz val="10"/>
      <color rgb="FF7030A0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1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329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0" fontId="2" fillId="2" borderId="1" xfId="0" quotePrefix="1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2" fontId="2" fillId="2" borderId="0" xfId="0" applyNumberFormat="1" applyFont="1" applyFill="1" applyBorder="1" applyAlignment="1">
      <alignment horizontal="right"/>
    </xf>
    <xf numFmtId="2" fontId="2" fillId="2" borderId="0" xfId="0" applyNumberFormat="1" applyFont="1" applyFill="1" applyBorder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2" fillId="2" borderId="0" xfId="0" quotePrefix="1" applyFont="1" applyFill="1" applyBorder="1"/>
    <xf numFmtId="2" fontId="2" fillId="2" borderId="1" xfId="0" applyNumberFormat="1" applyFont="1" applyFill="1" applyBorder="1"/>
    <xf numFmtId="2" fontId="0" fillId="0" borderId="0" xfId="0" applyNumberFormat="1"/>
    <xf numFmtId="165" fontId="2" fillId="2" borderId="1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0" fillId="0" borderId="0" xfId="0" applyNumberFormat="1"/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2" fontId="5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2" fontId="5" fillId="2" borderId="1" xfId="0" applyNumberFormat="1" applyFont="1" applyFill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horizontal="left"/>
    </xf>
    <xf numFmtId="2" fontId="6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165" fontId="6" fillId="2" borderId="1" xfId="0" applyNumberFormat="1" applyFont="1" applyFill="1" applyBorder="1" applyAlignment="1">
      <alignment horizontal="right"/>
    </xf>
    <xf numFmtId="2" fontId="6" fillId="2" borderId="1" xfId="0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right"/>
    </xf>
    <xf numFmtId="2" fontId="3" fillId="2" borderId="2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left"/>
    </xf>
    <xf numFmtId="2" fontId="7" fillId="2" borderId="1" xfId="0" applyNumberFormat="1" applyFont="1" applyFill="1" applyBorder="1" applyAlignment="1">
      <alignment horizontal="right"/>
    </xf>
    <xf numFmtId="165" fontId="7" fillId="2" borderId="1" xfId="0" applyNumberFormat="1" applyFont="1" applyFill="1" applyBorder="1" applyAlignment="1">
      <alignment horizontal="right"/>
    </xf>
    <xf numFmtId="2" fontId="5" fillId="2" borderId="2" xfId="0" applyNumberFormat="1" applyFont="1" applyFill="1" applyBorder="1" applyAlignment="1">
      <alignment horizontal="right"/>
    </xf>
    <xf numFmtId="164" fontId="5" fillId="2" borderId="3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2" fontId="5" fillId="2" borderId="5" xfId="0" applyNumberFormat="1" applyFont="1" applyFill="1" applyBorder="1"/>
    <xf numFmtId="0" fontId="5" fillId="2" borderId="1" xfId="0" quotePrefix="1" applyFont="1" applyFill="1" applyBorder="1"/>
    <xf numFmtId="2" fontId="6" fillId="2" borderId="2" xfId="0" applyNumberFormat="1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/>
    </xf>
    <xf numFmtId="164" fontId="6" fillId="2" borderId="4" xfId="0" applyNumberFormat="1" applyFont="1" applyFill="1" applyBorder="1" applyAlignment="1">
      <alignment horizontal="right"/>
    </xf>
    <xf numFmtId="2" fontId="6" fillId="2" borderId="5" xfId="0" applyNumberFormat="1" applyFont="1" applyFill="1" applyBorder="1"/>
    <xf numFmtId="164" fontId="7" fillId="2" borderId="1" xfId="0" applyNumberFormat="1" applyFont="1" applyFill="1" applyBorder="1" applyAlignment="1">
      <alignment horizontal="right"/>
    </xf>
    <xf numFmtId="2" fontId="7" fillId="2" borderId="1" xfId="0" applyNumberFormat="1" applyFont="1" applyFill="1" applyBorder="1"/>
    <xf numFmtId="0" fontId="8" fillId="2" borderId="1" xfId="0" applyFont="1" applyFill="1" applyBorder="1"/>
    <xf numFmtId="0" fontId="8" fillId="2" borderId="1" xfId="0" quotePrefix="1" applyFont="1" applyFill="1" applyBorder="1"/>
    <xf numFmtId="0" fontId="8" fillId="2" borderId="1" xfId="0" applyFont="1" applyFill="1" applyBorder="1" applyAlignment="1">
      <alignment horizontal="left"/>
    </xf>
    <xf numFmtId="2" fontId="8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165" fontId="8" fillId="2" borderId="1" xfId="0" applyNumberFormat="1" applyFont="1" applyFill="1" applyBorder="1" applyAlignment="1">
      <alignment horizontal="right"/>
    </xf>
    <xf numFmtId="2" fontId="8" fillId="2" borderId="1" xfId="0" applyNumberFormat="1" applyFont="1" applyFill="1" applyBorder="1"/>
    <xf numFmtId="0" fontId="9" fillId="2" borderId="1" xfId="0" applyFont="1" applyFill="1" applyBorder="1"/>
    <xf numFmtId="0" fontId="9" fillId="2" borderId="1" xfId="0" applyFont="1" applyFill="1" applyBorder="1" applyAlignment="1">
      <alignment horizontal="left"/>
    </xf>
    <xf numFmtId="2" fontId="9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165" fontId="9" fillId="2" borderId="1" xfId="0" applyNumberFormat="1" applyFont="1" applyFill="1" applyBorder="1" applyAlignment="1">
      <alignment horizontal="right"/>
    </xf>
    <xf numFmtId="2" fontId="9" fillId="2" borderId="1" xfId="0" applyNumberFormat="1" applyFont="1" applyFill="1" applyBorder="1"/>
    <xf numFmtId="0" fontId="1" fillId="0" borderId="0" xfId="0" applyFont="1"/>
    <xf numFmtId="0" fontId="10" fillId="2" borderId="1" xfId="0" applyFont="1" applyFill="1" applyBorder="1"/>
    <xf numFmtId="0" fontId="10" fillId="2" borderId="1" xfId="0" applyFont="1" applyFill="1" applyBorder="1" applyAlignment="1">
      <alignment horizontal="left"/>
    </xf>
    <xf numFmtId="2" fontId="10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165" fontId="10" fillId="2" borderId="1" xfId="0" applyNumberFormat="1" applyFont="1" applyFill="1" applyBorder="1" applyAlignment="1">
      <alignment horizontal="right"/>
    </xf>
    <xf numFmtId="2" fontId="10" fillId="2" borderId="1" xfId="0" applyNumberFormat="1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left"/>
    </xf>
    <xf numFmtId="2" fontId="7" fillId="2" borderId="0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5" fontId="7" fillId="2" borderId="0" xfId="0" applyNumberFormat="1" applyFont="1" applyFill="1" applyBorder="1" applyAlignment="1">
      <alignment horizontal="right"/>
    </xf>
    <xf numFmtId="2" fontId="7" fillId="2" borderId="0" xfId="0" applyNumberFormat="1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 wrapText="1"/>
    </xf>
    <xf numFmtId="165" fontId="2" fillId="2" borderId="1" xfId="0" applyNumberFormat="1" applyFont="1" applyFill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6" xfId="0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6" xfId="0" applyFont="1" applyBorder="1" applyAlignment="1">
      <alignment horizontal="right"/>
    </xf>
    <xf numFmtId="164" fontId="0" fillId="0" borderId="7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2" fontId="3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6" fillId="2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wrapText="1"/>
    </xf>
    <xf numFmtId="2" fontId="2" fillId="2" borderId="0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 applyAlignment="1">
      <alignment wrapText="1"/>
    </xf>
    <xf numFmtId="2" fontId="7" fillId="2" borderId="0" xfId="0" applyNumberFormat="1" applyFont="1" applyFill="1" applyBorder="1" applyAlignment="1">
      <alignment wrapText="1"/>
    </xf>
    <xf numFmtId="2" fontId="9" fillId="2" borderId="1" xfId="0" applyNumberFormat="1" applyFont="1" applyFill="1" applyBorder="1" applyAlignment="1">
      <alignment wrapText="1"/>
    </xf>
    <xf numFmtId="2" fontId="10" fillId="2" borderId="1" xfId="0" applyNumberFormat="1" applyFont="1" applyFill="1" applyBorder="1" applyAlignment="1">
      <alignment wrapText="1"/>
    </xf>
    <xf numFmtId="2" fontId="5" fillId="2" borderId="8" xfId="0" applyNumberFormat="1" applyFont="1" applyFill="1" applyBorder="1" applyAlignment="1">
      <alignment wrapText="1"/>
    </xf>
    <xf numFmtId="2" fontId="6" fillId="2" borderId="8" xfId="0" applyNumberFormat="1" applyFont="1" applyFill="1" applyBorder="1" applyAlignment="1">
      <alignment wrapText="1"/>
    </xf>
    <xf numFmtId="2" fontId="8" fillId="2" borderId="1" xfId="0" applyNumberFormat="1" applyFont="1" applyFill="1" applyBorder="1" applyAlignment="1">
      <alignment wrapText="1"/>
    </xf>
    <xf numFmtId="164" fontId="0" fillId="0" borderId="0" xfId="0" applyNumberFormat="1" applyBorder="1" applyAlignment="1">
      <alignment horizontal="right"/>
    </xf>
    <xf numFmtId="0" fontId="11" fillId="0" borderId="0" xfId="0" applyFont="1"/>
    <xf numFmtId="2" fontId="5" fillId="2" borderId="0" xfId="0" applyNumberFormat="1" applyFont="1" applyFill="1" applyBorder="1" applyAlignment="1">
      <alignment wrapText="1"/>
    </xf>
    <xf numFmtId="2" fontId="0" fillId="0" borderId="0" xfId="0" applyNumberFormat="1" applyAlignment="1">
      <alignment horizontal="right"/>
    </xf>
    <xf numFmtId="0" fontId="3" fillId="2" borderId="0" xfId="0" applyFont="1" applyFill="1" applyBorder="1"/>
    <xf numFmtId="0" fontId="12" fillId="0" borderId="0" xfId="0" applyFont="1"/>
    <xf numFmtId="0" fontId="13" fillId="0" borderId="0" xfId="0" applyFont="1"/>
    <xf numFmtId="0" fontId="15" fillId="0" borderId="0" xfId="0" applyFont="1"/>
    <xf numFmtId="0" fontId="13" fillId="0" borderId="1" xfId="0" applyFont="1" applyBorder="1"/>
    <xf numFmtId="0" fontId="1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3" fillId="0" borderId="5" xfId="0" applyFont="1" applyBorder="1" applyAlignment="1">
      <alignment horizontal="left" vertical="top"/>
    </xf>
    <xf numFmtId="0" fontId="15" fillId="0" borderId="5" xfId="0" applyFont="1" applyBorder="1" applyAlignment="1">
      <alignment horizontal="left" vertical="top"/>
    </xf>
    <xf numFmtId="0" fontId="0" fillId="3" borderId="0" xfId="0" applyFill="1"/>
    <xf numFmtId="0" fontId="8" fillId="3" borderId="1" xfId="0" applyFont="1" applyFill="1" applyBorder="1"/>
    <xf numFmtId="0" fontId="0" fillId="5" borderId="0" xfId="0" applyFill="1"/>
    <xf numFmtId="2" fontId="0" fillId="3" borderId="0" xfId="0" applyNumberFormat="1" applyFill="1" applyAlignment="1">
      <alignment vertical="top"/>
    </xf>
    <xf numFmtId="2" fontId="0" fillId="3" borderId="0" xfId="0" applyNumberFormat="1" applyFill="1"/>
    <xf numFmtId="165" fontId="0" fillId="3" borderId="0" xfId="0" applyNumberFormat="1" applyFill="1"/>
    <xf numFmtId="2" fontId="0" fillId="3" borderId="0" xfId="0" quotePrefix="1" applyNumberFormat="1" applyFill="1" applyAlignment="1">
      <alignment vertical="top"/>
    </xf>
    <xf numFmtId="0" fontId="6" fillId="0" borderId="0" xfId="0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/>
    <xf numFmtId="0" fontId="0" fillId="0" borderId="0" xfId="0" applyFill="1"/>
    <xf numFmtId="2" fontId="0" fillId="0" borderId="0" xfId="0" applyNumberFormat="1" applyFill="1"/>
    <xf numFmtId="165" fontId="0" fillId="0" borderId="0" xfId="0" applyNumberFormat="1" applyFill="1"/>
    <xf numFmtId="0" fontId="0" fillId="0" borderId="0" xfId="0" applyFill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/>
    <xf numFmtId="2" fontId="7" fillId="0" borderId="0" xfId="0" applyNumberFormat="1" applyFont="1" applyFill="1" applyBorder="1" applyAlignment="1">
      <alignment wrapText="1"/>
    </xf>
    <xf numFmtId="2" fontId="8" fillId="2" borderId="2" xfId="0" applyNumberFormat="1" applyFont="1" applyFill="1" applyBorder="1" applyAlignment="1">
      <alignment horizontal="right"/>
    </xf>
    <xf numFmtId="0" fontId="16" fillId="0" borderId="0" xfId="0" applyFont="1"/>
    <xf numFmtId="0" fontId="2" fillId="0" borderId="0" xfId="0" applyFont="1" applyFill="1" applyBorder="1"/>
    <xf numFmtId="2" fontId="8" fillId="2" borderId="5" xfId="0" applyNumberFormat="1" applyFont="1" applyFill="1" applyBorder="1"/>
    <xf numFmtId="2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/>
    <xf numFmtId="2" fontId="0" fillId="0" borderId="0" xfId="0" applyNumberFormat="1" applyAlignment="1">
      <alignment horizontal="left"/>
    </xf>
    <xf numFmtId="2" fontId="3" fillId="3" borderId="0" xfId="0" applyNumberFormat="1" applyFont="1" applyFill="1" applyBorder="1" applyAlignment="1">
      <alignment horizontal="right"/>
    </xf>
    <xf numFmtId="2" fontId="3" fillId="3" borderId="0" xfId="0" applyNumberFormat="1" applyFont="1" applyFill="1" applyBorder="1"/>
    <xf numFmtId="2" fontId="3" fillId="3" borderId="1" xfId="0" applyNumberFormat="1" applyFont="1" applyFill="1" applyBorder="1" applyAlignment="1">
      <alignment wrapText="1"/>
    </xf>
    <xf numFmtId="2" fontId="17" fillId="3" borderId="1" xfId="0" applyNumberFormat="1" applyFont="1" applyFill="1" applyBorder="1" applyAlignment="1">
      <alignment horizontal="right"/>
    </xf>
    <xf numFmtId="2" fontId="14" fillId="0" borderId="6" xfId="0" applyNumberFormat="1" applyFont="1" applyBorder="1" applyAlignment="1">
      <alignment horizontal="right"/>
    </xf>
    <xf numFmtId="2" fontId="14" fillId="0" borderId="7" xfId="0" applyNumberFormat="1" applyFont="1" applyBorder="1" applyAlignment="1">
      <alignment horizontal="right"/>
    </xf>
    <xf numFmtId="2" fontId="14" fillId="0" borderId="9" xfId="0" applyNumberFormat="1" applyFont="1" applyBorder="1" applyAlignment="1">
      <alignment horizontal="right"/>
    </xf>
    <xf numFmtId="2" fontId="14" fillId="0" borderId="0" xfId="0" applyNumberFormat="1" applyFont="1" applyAlignment="1">
      <alignment horizontal="right"/>
    </xf>
    <xf numFmtId="2" fontId="17" fillId="0" borderId="6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2" fontId="5" fillId="0" borderId="6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right"/>
    </xf>
    <xf numFmtId="2" fontId="14" fillId="0" borderId="0" xfId="0" applyNumberFormat="1" applyFont="1" applyBorder="1" applyAlignment="1">
      <alignment horizontal="right"/>
    </xf>
    <xf numFmtId="2" fontId="8" fillId="0" borderId="6" xfId="0" applyNumberFormat="1" applyFont="1" applyBorder="1" applyAlignment="1">
      <alignment horizontal="right"/>
    </xf>
    <xf numFmtId="2" fontId="8" fillId="0" borderId="7" xfId="0" applyNumberFormat="1" applyFont="1" applyBorder="1" applyAlignment="1">
      <alignment horizontal="right"/>
    </xf>
    <xf numFmtId="2" fontId="6" fillId="0" borderId="9" xfId="0" applyNumberFormat="1" applyFont="1" applyBorder="1" applyAlignment="1">
      <alignment horizontal="right"/>
    </xf>
    <xf numFmtId="0" fontId="2" fillId="2" borderId="10" xfId="0" applyFont="1" applyFill="1" applyBorder="1"/>
    <xf numFmtId="2" fontId="14" fillId="0" borderId="10" xfId="0" applyNumberFormat="1" applyFont="1" applyBorder="1" applyAlignment="1">
      <alignment horizontal="right"/>
    </xf>
    <xf numFmtId="2" fontId="1" fillId="3" borderId="0" xfId="0" applyNumberFormat="1" applyFont="1" applyFill="1" applyAlignment="1">
      <alignment vertical="top"/>
    </xf>
    <xf numFmtId="0" fontId="0" fillId="0" borderId="1" xfId="0" applyBorder="1" applyAlignment="1">
      <alignment horizontal="left"/>
    </xf>
    <xf numFmtId="0" fontId="3" fillId="0" borderId="0" xfId="0" applyFont="1" applyFill="1" applyBorder="1" applyAlignment="1">
      <alignment horizontal="left"/>
    </xf>
    <xf numFmtId="2" fontId="1" fillId="0" borderId="0" xfId="0" applyNumberFormat="1" applyFont="1" applyFill="1"/>
    <xf numFmtId="2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wrapText="1"/>
    </xf>
    <xf numFmtId="2" fontId="17" fillId="0" borderId="0" xfId="0" applyNumberFormat="1" applyFont="1" applyFill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2" fontId="1" fillId="3" borderId="3" xfId="0" applyNumberFormat="1" applyFont="1" applyFill="1" applyBorder="1"/>
    <xf numFmtId="2" fontId="3" fillId="3" borderId="3" xfId="0" applyNumberFormat="1" applyFont="1" applyFill="1" applyBorder="1" applyAlignment="1">
      <alignment horizontal="right"/>
    </xf>
    <xf numFmtId="164" fontId="3" fillId="3" borderId="3" xfId="0" applyNumberFormat="1" applyFont="1" applyFill="1" applyBorder="1" applyAlignment="1">
      <alignment horizontal="right"/>
    </xf>
    <xf numFmtId="165" fontId="3" fillId="3" borderId="3" xfId="0" applyNumberFormat="1" applyFont="1" applyFill="1" applyBorder="1" applyAlignment="1">
      <alignment horizontal="right"/>
    </xf>
    <xf numFmtId="165" fontId="3" fillId="3" borderId="8" xfId="0" applyNumberFormat="1" applyFont="1" applyFill="1" applyBorder="1" applyAlignment="1">
      <alignment horizontal="right"/>
    </xf>
    <xf numFmtId="2" fontId="0" fillId="0" borderId="7" xfId="0" applyNumberFormat="1" applyBorder="1" applyAlignment="1">
      <alignment horizontal="left"/>
    </xf>
    <xf numFmtId="0" fontId="13" fillId="0" borderId="11" xfId="0" applyFont="1" applyBorder="1" applyAlignment="1">
      <alignment horizontal="left"/>
    </xf>
    <xf numFmtId="2" fontId="0" fillId="0" borderId="12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0" fontId="15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16" fillId="0" borderId="11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6" xfId="0" applyNumberFormat="1" applyBorder="1" applyAlignment="1">
      <alignment horizontal="left"/>
    </xf>
    <xf numFmtId="2" fontId="14" fillId="0" borderId="0" xfId="0" applyNumberFormat="1" applyFont="1" applyFill="1" applyAlignment="1">
      <alignment horizontal="right"/>
    </xf>
    <xf numFmtId="165" fontId="14" fillId="0" borderId="0" xfId="0" applyNumberFormat="1" applyFont="1" applyAlignment="1">
      <alignment horizontal="right"/>
    </xf>
    <xf numFmtId="0" fontId="14" fillId="0" borderId="0" xfId="0" applyFont="1"/>
    <xf numFmtId="2" fontId="14" fillId="0" borderId="0" xfId="0" applyNumberFormat="1" applyFont="1"/>
    <xf numFmtId="0" fontId="0" fillId="0" borderId="10" xfId="0" applyBorder="1"/>
    <xf numFmtId="164" fontId="2" fillId="0" borderId="10" xfId="0" applyNumberFormat="1" applyFont="1" applyFill="1" applyBorder="1" applyAlignment="1">
      <alignment horizontal="right"/>
    </xf>
    <xf numFmtId="165" fontId="2" fillId="0" borderId="10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right"/>
    </xf>
    <xf numFmtId="2" fontId="8" fillId="0" borderId="10" xfId="0" applyNumberFormat="1" applyFont="1" applyFill="1" applyBorder="1"/>
    <xf numFmtId="2" fontId="5" fillId="0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right"/>
    </xf>
    <xf numFmtId="0" fontId="17" fillId="0" borderId="10" xfId="0" applyFont="1" applyFill="1" applyBorder="1"/>
    <xf numFmtId="2" fontId="17" fillId="0" borderId="0" xfId="0" applyNumberFormat="1" applyFont="1" applyAlignment="1">
      <alignment horizontal="right"/>
    </xf>
    <xf numFmtId="2" fontId="1" fillId="0" borderId="0" xfId="0" applyNumberFormat="1" applyFont="1"/>
    <xf numFmtId="2" fontId="1" fillId="0" borderId="0" xfId="0" applyNumberFormat="1" applyFont="1" applyAlignment="1">
      <alignment horizontal="left"/>
    </xf>
    <xf numFmtId="165" fontId="1" fillId="0" borderId="0" xfId="0" applyNumberFormat="1" applyFont="1"/>
    <xf numFmtId="164" fontId="8" fillId="2" borderId="0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2" fontId="2" fillId="3" borderId="1" xfId="0" applyNumberFormat="1" applyFont="1" applyFill="1" applyBorder="1" applyAlignment="1">
      <alignment horizontal="right" wrapText="1"/>
    </xf>
    <xf numFmtId="164" fontId="2" fillId="3" borderId="1" xfId="0" applyNumberFormat="1" applyFont="1" applyFill="1" applyBorder="1" applyAlignment="1">
      <alignment horizontal="right" wrapText="1"/>
    </xf>
    <xf numFmtId="165" fontId="2" fillId="3" borderId="1" xfId="0" applyNumberFormat="1" applyFont="1" applyFill="1" applyBorder="1" applyAlignment="1">
      <alignment horizontal="right" wrapText="1"/>
    </xf>
    <xf numFmtId="2" fontId="14" fillId="3" borderId="1" xfId="0" applyNumberFormat="1" applyFont="1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2" fillId="3" borderId="3" xfId="0" applyFont="1" applyFill="1" applyBorder="1"/>
    <xf numFmtId="0" fontId="0" fillId="3" borderId="3" xfId="0" applyFill="1" applyBorder="1"/>
    <xf numFmtId="0" fontId="0" fillId="3" borderId="8" xfId="0" applyFill="1" applyBorder="1"/>
    <xf numFmtId="2" fontId="0" fillId="0" borderId="0" xfId="0" applyNumberFormat="1" applyFill="1" applyAlignment="1">
      <alignment vertical="top"/>
    </xf>
    <xf numFmtId="0" fontId="16" fillId="0" borderId="9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2" fillId="6" borderId="1" xfId="0" applyFont="1" applyFill="1" applyBorder="1"/>
    <xf numFmtId="0" fontId="5" fillId="0" borderId="1" xfId="0" applyFont="1" applyBorder="1" applyAlignment="1">
      <alignment horizontal="left"/>
    </xf>
    <xf numFmtId="0" fontId="5" fillId="3" borderId="1" xfId="0" applyFont="1" applyFill="1" applyBorder="1"/>
    <xf numFmtId="0" fontId="19" fillId="0" borderId="0" xfId="0" applyFont="1" applyAlignment="1">
      <alignment horizontal="left"/>
    </xf>
    <xf numFmtId="166" fontId="14" fillId="0" borderId="0" xfId="0" applyNumberFormat="1" applyFont="1" applyAlignment="1">
      <alignment horizontal="right"/>
    </xf>
    <xf numFmtId="0" fontId="20" fillId="0" borderId="11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3" fillId="2" borderId="1" xfId="0" applyFont="1" applyFill="1" applyBorder="1"/>
    <xf numFmtId="0" fontId="23" fillId="5" borderId="1" xfId="0" applyFont="1" applyFill="1" applyBorder="1"/>
    <xf numFmtId="0" fontId="23" fillId="2" borderId="1" xfId="0" applyFont="1" applyFill="1" applyBorder="1" applyAlignment="1">
      <alignment horizontal="left"/>
    </xf>
    <xf numFmtId="2" fontId="23" fillId="2" borderId="1" xfId="0" applyNumberFormat="1" applyFont="1" applyFill="1" applyBorder="1" applyAlignment="1">
      <alignment horizontal="right"/>
    </xf>
    <xf numFmtId="164" fontId="23" fillId="2" borderId="1" xfId="0" applyNumberFormat="1" applyFont="1" applyFill="1" applyBorder="1" applyAlignment="1">
      <alignment horizontal="right"/>
    </xf>
    <xf numFmtId="165" fontId="23" fillId="2" borderId="1" xfId="0" applyNumberFormat="1" applyFont="1" applyFill="1" applyBorder="1" applyAlignment="1">
      <alignment horizontal="right"/>
    </xf>
    <xf numFmtId="2" fontId="23" fillId="2" borderId="1" xfId="0" applyNumberFormat="1" applyFont="1" applyFill="1" applyBorder="1"/>
    <xf numFmtId="2" fontId="23" fillId="2" borderId="1" xfId="0" applyNumberFormat="1" applyFont="1" applyFill="1" applyBorder="1" applyAlignment="1">
      <alignment wrapText="1"/>
    </xf>
    <xf numFmtId="0" fontId="22" fillId="0" borderId="5" xfId="0" applyFont="1" applyBorder="1" applyAlignment="1">
      <alignment horizontal="left" vertical="top"/>
    </xf>
    <xf numFmtId="2" fontId="23" fillId="2" borderId="2" xfId="0" applyNumberFormat="1" applyFont="1" applyFill="1" applyBorder="1" applyAlignment="1">
      <alignment horizontal="right"/>
    </xf>
    <xf numFmtId="0" fontId="22" fillId="0" borderId="11" xfId="0" applyFont="1" applyBorder="1" applyAlignment="1">
      <alignment horizontal="left"/>
    </xf>
    <xf numFmtId="2" fontId="22" fillId="0" borderId="12" xfId="0" applyNumberFormat="1" applyFont="1" applyBorder="1" applyAlignment="1">
      <alignment horizontal="left"/>
    </xf>
    <xf numFmtId="0" fontId="6" fillId="3" borderId="1" xfId="0" applyFont="1" applyFill="1" applyBorder="1" applyAlignment="1">
      <alignment horizontal="left" vertical="top"/>
    </xf>
    <xf numFmtId="0" fontId="14" fillId="0" borderId="9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2" fontId="14" fillId="0" borderId="6" xfId="0" applyNumberFormat="1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2" borderId="1" xfId="0" applyFont="1" applyFill="1" applyBorder="1" applyAlignment="1">
      <alignment horizontal="left" vertical="top"/>
    </xf>
    <xf numFmtId="0" fontId="5" fillId="0" borderId="1" xfId="0" applyFont="1" applyBorder="1"/>
    <xf numFmtId="0" fontId="5" fillId="3" borderId="1" xfId="0" applyFont="1" applyFill="1" applyBorder="1" applyAlignment="1">
      <alignment horizontal="left" vertical="top"/>
    </xf>
    <xf numFmtId="2" fontId="14" fillId="0" borderId="7" xfId="0" applyNumberFormat="1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1" xfId="0" applyFont="1" applyBorder="1"/>
    <xf numFmtId="0" fontId="14" fillId="3" borderId="1" xfId="0" applyFont="1" applyFill="1" applyBorder="1"/>
    <xf numFmtId="1" fontId="14" fillId="0" borderId="0" xfId="0" applyNumberFormat="1" applyFont="1"/>
    <xf numFmtId="0" fontId="1" fillId="0" borderId="0" xfId="0" applyFont="1" applyAlignment="1">
      <alignment horizontal="left"/>
    </xf>
    <xf numFmtId="0" fontId="18" fillId="0" borderId="9" xfId="0" applyFont="1" applyBorder="1" applyAlignment="1">
      <alignment horizontal="left"/>
    </xf>
    <xf numFmtId="0" fontId="25" fillId="0" borderId="1" xfId="0" applyFont="1" applyBorder="1"/>
    <xf numFmtId="2" fontId="14" fillId="0" borderId="1" xfId="0" applyNumberFormat="1" applyFont="1" applyBorder="1"/>
    <xf numFmtId="1" fontId="14" fillId="0" borderId="1" xfId="0" applyNumberFormat="1" applyFont="1" applyBorder="1"/>
    <xf numFmtId="2" fontId="5" fillId="0" borderId="1" xfId="0" applyNumberFormat="1" applyFont="1" applyBorder="1"/>
    <xf numFmtId="164" fontId="6" fillId="0" borderId="1" xfId="0" applyNumberFormat="1" applyFont="1" applyFill="1" applyBorder="1" applyAlignment="1">
      <alignment horizontal="right"/>
    </xf>
    <xf numFmtId="0" fontId="22" fillId="0" borderId="12" xfId="0" applyFont="1" applyBorder="1" applyAlignment="1">
      <alignment horizontal="left"/>
    </xf>
    <xf numFmtId="0" fontId="6" fillId="3" borderId="1" xfId="0" applyFont="1" applyFill="1" applyBorder="1"/>
    <xf numFmtId="0" fontId="6" fillId="4" borderId="0" xfId="0" applyFont="1" applyFill="1" applyBorder="1"/>
    <xf numFmtId="2" fontId="0" fillId="0" borderId="12" xfId="0" applyNumberFormat="1" applyFont="1" applyBorder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5" fillId="0" borderId="9" xfId="0" applyFont="1" applyBorder="1" applyAlignment="1">
      <alignment horizontal="left"/>
    </xf>
    <xf numFmtId="0" fontId="26" fillId="4" borderId="0" xfId="0" applyFont="1" applyFill="1"/>
    <xf numFmtId="0" fontId="0" fillId="4" borderId="0" xfId="0" applyFill="1"/>
    <xf numFmtId="0" fontId="6" fillId="4" borderId="1" xfId="0" applyFont="1" applyFill="1" applyBorder="1"/>
    <xf numFmtId="0" fontId="5" fillId="4" borderId="1" xfId="0" applyFont="1" applyFill="1" applyBorder="1"/>
    <xf numFmtId="0" fontId="6" fillId="4" borderId="5" xfId="0" applyFont="1" applyFill="1" applyBorder="1" applyAlignment="1">
      <alignment horizontal="left" vertical="top"/>
    </xf>
    <xf numFmtId="0" fontId="5" fillId="4" borderId="5" xfId="0" applyFont="1" applyFill="1" applyBorder="1" applyAlignment="1">
      <alignment horizontal="left" vertical="top"/>
    </xf>
    <xf numFmtId="0" fontId="8" fillId="3" borderId="5" xfId="0" applyFont="1" applyFill="1" applyBorder="1" applyAlignment="1">
      <alignment horizontal="left" vertical="top"/>
    </xf>
    <xf numFmtId="0" fontId="24" fillId="3" borderId="5" xfId="0" applyFont="1" applyFill="1" applyBorder="1" applyAlignment="1">
      <alignment horizontal="left" vertical="top"/>
    </xf>
    <xf numFmtId="166" fontId="27" fillId="0" borderId="0" xfId="0" applyNumberFormat="1" applyFont="1" applyAlignment="1">
      <alignment horizontal="right"/>
    </xf>
    <xf numFmtId="2" fontId="2" fillId="0" borderId="1" xfId="0" applyNumberFormat="1" applyFont="1" applyBorder="1"/>
    <xf numFmtId="2" fontId="9" fillId="0" borderId="1" xfId="0" applyNumberFormat="1" applyFont="1" applyBorder="1"/>
    <xf numFmtId="1" fontId="5" fillId="0" borderId="0" xfId="0" applyNumberFormat="1" applyFont="1"/>
    <xf numFmtId="165" fontId="13" fillId="0" borderId="0" xfId="0" applyNumberFormat="1" applyFont="1"/>
    <xf numFmtId="2" fontId="13" fillId="0" borderId="0" xfId="0" applyNumberFormat="1" applyFont="1"/>
    <xf numFmtId="166" fontId="5" fillId="0" borderId="0" xfId="0" applyNumberFormat="1" applyFont="1" applyAlignment="1">
      <alignment horizontal="right"/>
    </xf>
    <xf numFmtId="2" fontId="5" fillId="0" borderId="0" xfId="0" applyNumberFormat="1" applyFont="1"/>
    <xf numFmtId="2" fontId="5" fillId="0" borderId="0" xfId="0" applyNumberFormat="1" applyFont="1" applyAlignment="1">
      <alignment horizontal="right"/>
    </xf>
    <xf numFmtId="2" fontId="28" fillId="0" borderId="0" xfId="0" applyNumberFormat="1" applyFont="1"/>
    <xf numFmtId="0" fontId="10" fillId="0" borderId="1" xfId="0" applyFont="1" applyBorder="1" applyAlignment="1">
      <alignment horizontal="left"/>
    </xf>
    <xf numFmtId="0" fontId="10" fillId="3" borderId="1" xfId="0" applyFont="1" applyFill="1" applyBorder="1"/>
    <xf numFmtId="0" fontId="9" fillId="2" borderId="1" xfId="0" applyFont="1" applyFill="1" applyBorder="1" applyAlignment="1">
      <alignment horizontal="left" vertical="top"/>
    </xf>
    <xf numFmtId="0" fontId="9" fillId="0" borderId="1" xfId="0" applyFont="1" applyBorder="1"/>
    <xf numFmtId="0" fontId="9" fillId="3" borderId="1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left"/>
    </xf>
    <xf numFmtId="0" fontId="9" fillId="2" borderId="1" xfId="0" quotePrefix="1" applyFont="1" applyFill="1" applyBorder="1"/>
    <xf numFmtId="0" fontId="9" fillId="3" borderId="1" xfId="0" applyFont="1" applyFill="1" applyBorder="1"/>
    <xf numFmtId="0" fontId="28" fillId="0" borderId="1" xfId="0" applyFont="1" applyBorder="1" applyAlignment="1">
      <alignment horizontal="left"/>
    </xf>
    <xf numFmtId="0" fontId="28" fillId="0" borderId="1" xfId="0" applyFont="1" applyBorder="1"/>
    <xf numFmtId="0" fontId="20" fillId="0" borderId="1" xfId="0" applyFont="1" applyBorder="1" applyAlignment="1">
      <alignment horizontal="left"/>
    </xf>
    <xf numFmtId="0" fontId="4" fillId="4" borderId="1" xfId="0" applyFont="1" applyFill="1" applyBorder="1"/>
    <xf numFmtId="0" fontId="21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7" fontId="6" fillId="0" borderId="1" xfId="0" applyNumberFormat="1" applyFont="1" applyBorder="1"/>
    <xf numFmtId="167" fontId="4" fillId="0" borderId="1" xfId="0" applyNumberFormat="1" applyFont="1" applyBorder="1"/>
    <xf numFmtId="167" fontId="0" fillId="0" borderId="0" xfId="0" applyNumberFormat="1"/>
    <xf numFmtId="0" fontId="15" fillId="0" borderId="1" xfId="0" quotePrefix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0000FF"/>
      <color rgb="FFFFFF66"/>
      <color rgb="FFFF99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2"/>
  <sheetViews>
    <sheetView tabSelected="1" topLeftCell="C1" zoomScale="115" zoomScaleNormal="115" workbookViewId="0">
      <selection activeCell="G62" sqref="G62"/>
    </sheetView>
  </sheetViews>
  <sheetFormatPr baseColWidth="10" defaultColWidth="11.42578125" defaultRowHeight="15"/>
  <cols>
    <col min="1" max="1" width="35.85546875" style="122" hidden="1" customWidth="1"/>
    <col min="2" max="2" width="13.28515625" style="122" customWidth="1"/>
    <col min="3" max="3" width="6.140625" customWidth="1"/>
    <col min="4" max="4" width="5.28515625" customWidth="1"/>
    <col min="5" max="5" width="10" customWidth="1"/>
    <col min="6" max="6" width="12.5703125" customWidth="1"/>
    <col min="7" max="7" width="50.42578125" customWidth="1"/>
    <col min="8" max="8" width="9.42578125" customWidth="1"/>
    <col min="9" max="9" width="7.85546875" style="15" bestFit="1" customWidth="1"/>
    <col min="10" max="10" width="8.5703125" style="15" customWidth="1"/>
    <col min="11" max="12" width="11.42578125" hidden="1" customWidth="1"/>
    <col min="13" max="13" width="6.5703125" style="18" bestFit="1" customWidth="1"/>
    <col min="14" max="14" width="5.140625" style="18" customWidth="1"/>
    <col min="15" max="18" width="4.5703125" hidden="1" customWidth="1"/>
    <col min="19" max="19" width="0" hidden="1" customWidth="1"/>
    <col min="20" max="20" width="8.42578125" style="15" customWidth="1"/>
    <col min="21" max="21" width="9.7109375" style="161" customWidth="1"/>
    <col min="22" max="22" width="9.7109375" style="115" customWidth="1"/>
    <col min="23" max="23" width="40.42578125" style="122" customWidth="1"/>
  </cols>
  <sheetData>
    <row r="1" spans="1:26" ht="23.25">
      <c r="B1" s="242"/>
      <c r="C1" s="113" t="s">
        <v>300</v>
      </c>
    </row>
    <row r="2" spans="1:26" ht="23.25">
      <c r="C2" s="113"/>
      <c r="F2" s="291" t="s">
        <v>189</v>
      </c>
      <c r="G2" s="292"/>
      <c r="I2" s="172" t="s">
        <v>197</v>
      </c>
      <c r="J2" s="129"/>
      <c r="K2" s="125"/>
      <c r="L2" s="125"/>
      <c r="M2" s="130"/>
    </row>
    <row r="3" spans="1:26" ht="23.25">
      <c r="C3" s="113"/>
      <c r="F3" s="125" t="s">
        <v>188</v>
      </c>
      <c r="G3" s="125"/>
      <c r="I3" s="128" t="s">
        <v>198</v>
      </c>
      <c r="J3" s="131" t="s">
        <v>196</v>
      </c>
      <c r="K3" s="125"/>
      <c r="L3" s="125"/>
      <c r="M3" s="130"/>
    </row>
    <row r="4" spans="1:26" ht="23.25">
      <c r="C4" s="113"/>
      <c r="I4" s="128" t="s">
        <v>199</v>
      </c>
      <c r="J4" s="128" t="s">
        <v>195</v>
      </c>
      <c r="K4" s="125"/>
      <c r="L4" s="125"/>
      <c r="M4" s="130"/>
    </row>
    <row r="5" spans="1:26" ht="12" hidden="1" customHeight="1">
      <c r="C5" s="113"/>
      <c r="F5" s="127" t="s">
        <v>213</v>
      </c>
      <c r="G5" s="127"/>
      <c r="H5" s="136"/>
      <c r="I5" s="236"/>
      <c r="J5" s="236"/>
      <c r="K5" s="136"/>
      <c r="L5" s="136"/>
      <c r="M5" s="138"/>
    </row>
    <row r="6" spans="1:26" ht="23.25" customHeight="1">
      <c r="B6" s="232"/>
      <c r="C6" s="233" t="s">
        <v>200</v>
      </c>
      <c r="D6" s="234"/>
      <c r="E6" s="234"/>
      <c r="F6" s="235"/>
    </row>
    <row r="7" spans="1:26" ht="30" customHeight="1">
      <c r="A7" s="230" t="s">
        <v>221</v>
      </c>
      <c r="B7" s="231" t="s">
        <v>163</v>
      </c>
      <c r="C7" s="223" t="s">
        <v>26</v>
      </c>
      <c r="D7" s="223" t="s">
        <v>27</v>
      </c>
      <c r="E7" s="223" t="s">
        <v>28</v>
      </c>
      <c r="F7" s="223" t="s">
        <v>29</v>
      </c>
      <c r="G7" s="223" t="s">
        <v>39</v>
      </c>
      <c r="H7" s="224" t="s">
        <v>30</v>
      </c>
      <c r="I7" s="225" t="s">
        <v>151</v>
      </c>
      <c r="J7" s="225" t="s">
        <v>152</v>
      </c>
      <c r="K7" s="226" t="s">
        <v>31</v>
      </c>
      <c r="L7" s="226" t="s">
        <v>32</v>
      </c>
      <c r="M7" s="227" t="s">
        <v>149</v>
      </c>
      <c r="N7" s="227" t="s">
        <v>150</v>
      </c>
      <c r="O7" s="225" t="s">
        <v>33</v>
      </c>
      <c r="P7" s="225" t="s">
        <v>34</v>
      </c>
      <c r="Q7" s="225" t="s">
        <v>35</v>
      </c>
      <c r="R7" s="225" t="s">
        <v>36</v>
      </c>
      <c r="S7" s="225" t="s">
        <v>37</v>
      </c>
      <c r="T7" s="225" t="s">
        <v>38</v>
      </c>
      <c r="U7" s="228" t="s">
        <v>153</v>
      </c>
      <c r="V7" s="229" t="s">
        <v>154</v>
      </c>
      <c r="W7" s="230" t="s">
        <v>221</v>
      </c>
    </row>
    <row r="8" spans="1:26" ht="18.75">
      <c r="B8" s="277" t="s">
        <v>267</v>
      </c>
      <c r="C8" s="117"/>
    </row>
    <row r="9" spans="1:26">
      <c r="A9" s="191" t="s">
        <v>202</v>
      </c>
      <c r="B9" s="123">
        <v>707</v>
      </c>
      <c r="C9" s="19" t="s">
        <v>157</v>
      </c>
      <c r="D9" s="19" t="s">
        <v>1</v>
      </c>
      <c r="E9" s="19" t="s">
        <v>11</v>
      </c>
      <c r="F9" s="19" t="s">
        <v>12</v>
      </c>
      <c r="G9" s="19" t="s">
        <v>13</v>
      </c>
      <c r="H9" s="20">
        <v>6</v>
      </c>
      <c r="I9" s="21">
        <v>13.5</v>
      </c>
      <c r="J9" s="21">
        <v>4.5</v>
      </c>
      <c r="K9" s="22">
        <f t="shared" ref="K9:K14" si="0">I9*10/3/H9</f>
        <v>7.5</v>
      </c>
      <c r="L9" s="22">
        <f t="shared" ref="L9:L14" si="1">J9*10/3/H9</f>
        <v>2.5</v>
      </c>
      <c r="M9" s="23">
        <f t="shared" ref="M9:N14" si="2">O9+Q9</f>
        <v>1</v>
      </c>
      <c r="N9" s="23">
        <f t="shared" si="2"/>
        <v>1</v>
      </c>
      <c r="O9" s="21">
        <v>1</v>
      </c>
      <c r="P9" s="21">
        <v>1</v>
      </c>
      <c r="Q9" s="21">
        <v>0</v>
      </c>
      <c r="R9" s="21">
        <v>0</v>
      </c>
      <c r="S9" s="24">
        <f t="shared" ref="S9:S14" si="3">I9*(O9+Q9)+J9*(P9+R9)</f>
        <v>18</v>
      </c>
      <c r="T9" s="100">
        <f>I9*M9+J9*N9</f>
        <v>18</v>
      </c>
      <c r="U9" s="160"/>
      <c r="V9" s="160"/>
      <c r="W9" s="191" t="s">
        <v>202</v>
      </c>
      <c r="Z9">
        <v>6422</v>
      </c>
    </row>
    <row r="10" spans="1:26">
      <c r="A10" s="192"/>
      <c r="B10" s="123">
        <v>744</v>
      </c>
      <c r="C10" s="19" t="s">
        <v>157</v>
      </c>
      <c r="D10" s="19" t="s">
        <v>1</v>
      </c>
      <c r="E10" s="19" t="s">
        <v>14</v>
      </c>
      <c r="F10" s="19" t="s">
        <v>15</v>
      </c>
      <c r="G10" s="19" t="s">
        <v>16</v>
      </c>
      <c r="H10" s="20">
        <v>6</v>
      </c>
      <c r="I10" s="21">
        <v>9</v>
      </c>
      <c r="J10" s="21">
        <v>9</v>
      </c>
      <c r="K10" s="22">
        <f t="shared" si="0"/>
        <v>5</v>
      </c>
      <c r="L10" s="22">
        <f t="shared" si="1"/>
        <v>5</v>
      </c>
      <c r="M10" s="23">
        <f t="shared" si="2"/>
        <v>1</v>
      </c>
      <c r="N10" s="23">
        <f t="shared" si="2"/>
        <v>2</v>
      </c>
      <c r="O10" s="21">
        <v>1</v>
      </c>
      <c r="P10" s="21">
        <v>2</v>
      </c>
      <c r="Q10" s="21">
        <v>0</v>
      </c>
      <c r="R10" s="21">
        <v>0</v>
      </c>
      <c r="S10" s="24">
        <f t="shared" si="3"/>
        <v>27</v>
      </c>
      <c r="T10" s="100">
        <f t="shared" ref="T10:T17" si="4">I10*M10+J10*N10</f>
        <v>27</v>
      </c>
      <c r="U10" s="158"/>
      <c r="V10" s="158"/>
      <c r="W10" s="192">
        <f>SUM(T9:T11)</f>
        <v>63</v>
      </c>
      <c r="Z10">
        <v>90</v>
      </c>
    </row>
    <row r="11" spans="1:26">
      <c r="A11" s="193"/>
      <c r="B11" s="123">
        <v>717.73199999999997</v>
      </c>
      <c r="C11" s="19" t="s">
        <v>157</v>
      </c>
      <c r="D11" s="19" t="s">
        <v>1</v>
      </c>
      <c r="E11" s="19" t="s">
        <v>17</v>
      </c>
      <c r="F11" s="19" t="s">
        <v>18</v>
      </c>
      <c r="G11" s="19" t="s">
        <v>19</v>
      </c>
      <c r="H11" s="20">
        <v>6</v>
      </c>
      <c r="I11" s="21">
        <v>13.5</v>
      </c>
      <c r="J11" s="21">
        <v>4.5</v>
      </c>
      <c r="K11" s="22">
        <f t="shared" si="0"/>
        <v>7.5</v>
      </c>
      <c r="L11" s="22">
        <f t="shared" si="1"/>
        <v>2.5</v>
      </c>
      <c r="M11" s="23">
        <f t="shared" si="2"/>
        <v>1</v>
      </c>
      <c r="N11" s="23">
        <f t="shared" si="2"/>
        <v>1</v>
      </c>
      <c r="O11" s="21">
        <v>1</v>
      </c>
      <c r="P11" s="21">
        <v>1</v>
      </c>
      <c r="Q11" s="21">
        <v>0</v>
      </c>
      <c r="R11" s="21">
        <v>0</v>
      </c>
      <c r="S11" s="24">
        <f t="shared" si="3"/>
        <v>18</v>
      </c>
      <c r="T11" s="100">
        <f t="shared" si="4"/>
        <v>18</v>
      </c>
      <c r="U11" s="158"/>
      <c r="V11" s="158"/>
      <c r="W11" s="193"/>
      <c r="Z11">
        <f>6+57</f>
        <v>63</v>
      </c>
    </row>
    <row r="12" spans="1:26">
      <c r="A12" s="194" t="s">
        <v>203</v>
      </c>
      <c r="B12" s="124">
        <v>702</v>
      </c>
      <c r="C12" s="25" t="s">
        <v>158</v>
      </c>
      <c r="D12" s="25" t="s">
        <v>1</v>
      </c>
      <c r="E12" s="25" t="s">
        <v>20</v>
      </c>
      <c r="F12" s="293" t="s">
        <v>178</v>
      </c>
      <c r="G12" s="295" t="s">
        <v>176</v>
      </c>
      <c r="H12" s="26">
        <v>6</v>
      </c>
      <c r="I12" s="27">
        <v>13.5</v>
      </c>
      <c r="J12" s="27">
        <v>4.5</v>
      </c>
      <c r="K12" s="28">
        <f t="shared" si="0"/>
        <v>7.5</v>
      </c>
      <c r="L12" s="28">
        <f t="shared" si="1"/>
        <v>2.5</v>
      </c>
      <c r="M12" s="29">
        <f t="shared" si="2"/>
        <v>1</v>
      </c>
      <c r="N12" s="29">
        <f t="shared" si="2"/>
        <v>2</v>
      </c>
      <c r="O12" s="27">
        <v>1</v>
      </c>
      <c r="P12" s="27">
        <v>2</v>
      </c>
      <c r="Q12" s="27">
        <v>0</v>
      </c>
      <c r="R12" s="27">
        <v>0</v>
      </c>
      <c r="S12" s="30">
        <f t="shared" si="3"/>
        <v>22.5</v>
      </c>
      <c r="T12" s="100">
        <f t="shared" si="4"/>
        <v>22.5</v>
      </c>
      <c r="U12" s="158"/>
      <c r="V12" s="158"/>
      <c r="W12" s="194" t="s">
        <v>203</v>
      </c>
      <c r="Z12">
        <v>913</v>
      </c>
    </row>
    <row r="13" spans="1:26">
      <c r="A13" s="192"/>
      <c r="B13" s="124">
        <v>702</v>
      </c>
      <c r="C13" s="25" t="s">
        <v>158</v>
      </c>
      <c r="D13" s="25" t="s">
        <v>1</v>
      </c>
      <c r="E13" s="25" t="s">
        <v>101</v>
      </c>
      <c r="F13" s="293" t="s">
        <v>293</v>
      </c>
      <c r="G13" s="295" t="s">
        <v>292</v>
      </c>
      <c r="H13" s="26">
        <v>6</v>
      </c>
      <c r="I13" s="27">
        <v>13.5</v>
      </c>
      <c r="J13" s="27">
        <v>4.5</v>
      </c>
      <c r="K13" s="28">
        <f>I13*10/3/H13</f>
        <v>7.5</v>
      </c>
      <c r="L13" s="28">
        <f>J13*10/3/H13</f>
        <v>2.5</v>
      </c>
      <c r="M13" s="42">
        <v>1</v>
      </c>
      <c r="N13" s="42">
        <v>1</v>
      </c>
      <c r="O13" s="40">
        <v>1</v>
      </c>
      <c r="P13" s="40">
        <v>1.5</v>
      </c>
      <c r="Q13" s="40">
        <v>0</v>
      </c>
      <c r="R13" s="40">
        <v>0</v>
      </c>
      <c r="S13" s="43">
        <f>I13*(O13+Q13)+J13*(P13+R13)</f>
        <v>20.25</v>
      </c>
      <c r="T13" s="100">
        <f>I13*M13+J13*N13</f>
        <v>18</v>
      </c>
      <c r="U13" s="158"/>
      <c r="V13" s="158"/>
      <c r="W13" s="192">
        <f>SUM(T12:T14)</f>
        <v>63</v>
      </c>
      <c r="Z13">
        <f>SUM(Z9:Z12)</f>
        <v>7488</v>
      </c>
    </row>
    <row r="14" spans="1:26">
      <c r="A14" s="193"/>
      <c r="B14" s="124">
        <v>702.71699999999998</v>
      </c>
      <c r="C14" s="25" t="s">
        <v>158</v>
      </c>
      <c r="D14" s="25" t="s">
        <v>1</v>
      </c>
      <c r="E14" s="25" t="s">
        <v>23</v>
      </c>
      <c r="F14" s="293" t="s">
        <v>179</v>
      </c>
      <c r="G14" s="295" t="s">
        <v>177</v>
      </c>
      <c r="H14" s="26">
        <v>6</v>
      </c>
      <c r="I14" s="27">
        <v>13.5</v>
      </c>
      <c r="J14" s="27">
        <v>4.5</v>
      </c>
      <c r="K14" s="28">
        <f t="shared" si="0"/>
        <v>7.5</v>
      </c>
      <c r="L14" s="28">
        <f t="shared" si="1"/>
        <v>2.5</v>
      </c>
      <c r="M14" s="29">
        <f t="shared" si="2"/>
        <v>1</v>
      </c>
      <c r="N14" s="29">
        <f t="shared" si="2"/>
        <v>2</v>
      </c>
      <c r="O14" s="27">
        <v>1</v>
      </c>
      <c r="P14" s="27">
        <v>2</v>
      </c>
      <c r="Q14" s="27">
        <v>0</v>
      </c>
      <c r="R14" s="27">
        <v>0</v>
      </c>
      <c r="S14" s="30">
        <f t="shared" si="3"/>
        <v>22.5</v>
      </c>
      <c r="T14" s="100">
        <f t="shared" si="4"/>
        <v>22.5</v>
      </c>
      <c r="U14" s="159">
        <f>SUM(W9:W14)</f>
        <v>126</v>
      </c>
      <c r="V14" s="159">
        <v>48.6</v>
      </c>
      <c r="W14" s="193"/>
    </row>
    <row r="15" spans="1:26" hidden="1">
      <c r="A15" s="257" t="s">
        <v>254</v>
      </c>
      <c r="B15" s="255">
        <v>712</v>
      </c>
      <c r="C15" s="247" t="s">
        <v>212</v>
      </c>
      <c r="D15" s="247" t="s">
        <v>1</v>
      </c>
      <c r="E15" s="247" t="s">
        <v>2</v>
      </c>
      <c r="F15" s="248" t="s">
        <v>3</v>
      </c>
      <c r="G15" s="247" t="s">
        <v>4</v>
      </c>
      <c r="H15" s="249">
        <v>6</v>
      </c>
      <c r="I15" s="250">
        <v>13.5</v>
      </c>
      <c r="J15" s="256">
        <v>4.5</v>
      </c>
      <c r="K15" s="251">
        <f>I15*10/3/H15</f>
        <v>7.5</v>
      </c>
      <c r="L15" s="251">
        <f>J15*10/3/H15</f>
        <v>2.5</v>
      </c>
      <c r="M15" s="252">
        <v>0</v>
      </c>
      <c r="N15" s="252">
        <v>0</v>
      </c>
      <c r="O15" s="250">
        <v>0.5</v>
      </c>
      <c r="P15" s="250">
        <v>1</v>
      </c>
      <c r="Q15" s="250">
        <v>0</v>
      </c>
      <c r="R15" s="250">
        <v>0</v>
      </c>
      <c r="S15" s="253">
        <f>I15*(O15+Q15)+J15*(P15+R15)</f>
        <v>11.25</v>
      </c>
      <c r="T15" s="254">
        <f t="shared" si="4"/>
        <v>0</v>
      </c>
      <c r="U15" s="158"/>
      <c r="V15" s="158"/>
      <c r="W15" s="257" t="s">
        <v>254</v>
      </c>
    </row>
    <row r="16" spans="1:26" hidden="1">
      <c r="A16" s="192"/>
      <c r="B16" s="255">
        <v>710</v>
      </c>
      <c r="C16" s="247" t="s">
        <v>212</v>
      </c>
      <c r="D16" s="247" t="s">
        <v>1</v>
      </c>
      <c r="E16" s="247" t="s">
        <v>5</v>
      </c>
      <c r="F16" s="248" t="s">
        <v>6</v>
      </c>
      <c r="G16" s="247" t="s">
        <v>7</v>
      </c>
      <c r="H16" s="249">
        <v>6</v>
      </c>
      <c r="I16" s="250">
        <v>9</v>
      </c>
      <c r="J16" s="250">
        <v>9</v>
      </c>
      <c r="K16" s="251">
        <f>I16*10/3/H16</f>
        <v>5</v>
      </c>
      <c r="L16" s="251">
        <f>J16*10/3/H16</f>
        <v>5</v>
      </c>
      <c r="M16" s="252">
        <v>0</v>
      </c>
      <c r="N16" s="252">
        <v>0</v>
      </c>
      <c r="O16" s="250">
        <v>0.5</v>
      </c>
      <c r="P16" s="250">
        <v>0.5</v>
      </c>
      <c r="Q16" s="250">
        <v>0</v>
      </c>
      <c r="R16" s="250">
        <v>0</v>
      </c>
      <c r="S16" s="253">
        <f>I16*(O16+Q16)+J16*(P16+R16)</f>
        <v>9</v>
      </c>
      <c r="T16" s="254">
        <f t="shared" si="4"/>
        <v>0</v>
      </c>
      <c r="U16" s="158"/>
      <c r="V16" s="158"/>
      <c r="W16" s="258">
        <f>SUM(T15:T17)</f>
        <v>0</v>
      </c>
    </row>
    <row r="17" spans="1:23" hidden="1">
      <c r="A17" s="193"/>
      <c r="B17" s="255">
        <v>710</v>
      </c>
      <c r="C17" s="247" t="s">
        <v>212</v>
      </c>
      <c r="D17" s="247" t="s">
        <v>1</v>
      </c>
      <c r="E17" s="247" t="s">
        <v>8</v>
      </c>
      <c r="F17" s="248" t="s">
        <v>9</v>
      </c>
      <c r="G17" s="247" t="s">
        <v>10</v>
      </c>
      <c r="H17" s="249">
        <v>6</v>
      </c>
      <c r="I17" s="250">
        <v>13.5</v>
      </c>
      <c r="J17" s="250">
        <v>4.5</v>
      </c>
      <c r="K17" s="251">
        <f>I17*10/3/H17</f>
        <v>7.5</v>
      </c>
      <c r="L17" s="251">
        <f>J17*10/3/H17</f>
        <v>2.5</v>
      </c>
      <c r="M17" s="252">
        <v>0</v>
      </c>
      <c r="N17" s="252">
        <v>0</v>
      </c>
      <c r="O17" s="250">
        <v>0.5</v>
      </c>
      <c r="P17" s="250">
        <v>0.5</v>
      </c>
      <c r="Q17" s="250">
        <v>0</v>
      </c>
      <c r="R17" s="250">
        <v>0</v>
      </c>
      <c r="S17" s="253">
        <f>I17*(O17+Q17)+J17*(P17+R17)</f>
        <v>9</v>
      </c>
      <c r="T17" s="254">
        <f t="shared" si="4"/>
        <v>0</v>
      </c>
      <c r="U17" s="159"/>
      <c r="V17" s="159"/>
      <c r="W17" s="193"/>
    </row>
    <row r="18" spans="1:23">
      <c r="A18" s="220"/>
      <c r="G18" s="216" t="s">
        <v>230</v>
      </c>
      <c r="H18" s="217">
        <v>180</v>
      </c>
      <c r="I18" s="218"/>
      <c r="J18" s="219"/>
      <c r="K18" s="72"/>
      <c r="L18" s="72"/>
      <c r="M18" s="221"/>
      <c r="N18" s="221"/>
      <c r="O18" s="72"/>
      <c r="P18" s="72"/>
      <c r="Q18" s="72"/>
      <c r="R18" s="72"/>
      <c r="S18" s="72"/>
      <c r="T18" s="219"/>
      <c r="U18" s="218"/>
      <c r="V18" s="218" t="s">
        <v>233</v>
      </c>
      <c r="W18" s="220">
        <f>U14+V14</f>
        <v>174.6</v>
      </c>
    </row>
    <row r="19" spans="1:23">
      <c r="G19" s="136"/>
      <c r="H19" s="136"/>
      <c r="V19" s="243"/>
    </row>
    <row r="20" spans="1:23">
      <c r="B20" s="277" t="s">
        <v>265</v>
      </c>
      <c r="V20" s="161"/>
    </row>
    <row r="21" spans="1:23">
      <c r="A21" s="191" t="s">
        <v>204</v>
      </c>
      <c r="B21" s="121">
        <v>702</v>
      </c>
      <c r="C21" s="19" t="s">
        <v>190</v>
      </c>
      <c r="D21" s="19" t="s">
        <v>1</v>
      </c>
      <c r="E21" s="19" t="s">
        <v>95</v>
      </c>
      <c r="F21" s="294" t="s">
        <v>182</v>
      </c>
      <c r="G21" s="296" t="s">
        <v>180</v>
      </c>
      <c r="H21" s="20">
        <v>6</v>
      </c>
      <c r="I21" s="21">
        <v>13.5</v>
      </c>
      <c r="J21" s="21">
        <v>4.5</v>
      </c>
      <c r="K21" s="22">
        <v>7.5</v>
      </c>
      <c r="L21" s="22">
        <v>2.5</v>
      </c>
      <c r="M21" s="23">
        <f t="shared" ref="M21:N24" si="5">O21+Q21</f>
        <v>1</v>
      </c>
      <c r="N21" s="23">
        <f t="shared" si="5"/>
        <v>1</v>
      </c>
      <c r="O21" s="21">
        <v>1</v>
      </c>
      <c r="P21" s="21">
        <v>1</v>
      </c>
      <c r="Q21" s="21">
        <v>0</v>
      </c>
      <c r="R21" s="21">
        <v>0</v>
      </c>
      <c r="S21" s="24">
        <v>18</v>
      </c>
      <c r="T21" s="100">
        <f t="shared" ref="T21:T32" si="6">I21*M21+J21*N21</f>
        <v>18</v>
      </c>
      <c r="U21" s="160"/>
      <c r="V21" s="160"/>
      <c r="W21" s="191" t="s">
        <v>204</v>
      </c>
    </row>
    <row r="22" spans="1:23">
      <c r="A22" s="192"/>
      <c r="B22" s="121">
        <v>702</v>
      </c>
      <c r="C22" s="19" t="s">
        <v>190</v>
      </c>
      <c r="D22" s="19" t="s">
        <v>1</v>
      </c>
      <c r="E22" s="19" t="s">
        <v>98</v>
      </c>
      <c r="F22" s="294" t="s">
        <v>183</v>
      </c>
      <c r="G22" s="296" t="s">
        <v>181</v>
      </c>
      <c r="H22" s="20">
        <v>6</v>
      </c>
      <c r="I22" s="21">
        <v>13.5</v>
      </c>
      <c r="J22" s="21">
        <v>4.5</v>
      </c>
      <c r="K22" s="22">
        <v>7.5</v>
      </c>
      <c r="L22" s="22">
        <v>2.5</v>
      </c>
      <c r="M22" s="23">
        <f t="shared" si="5"/>
        <v>1</v>
      </c>
      <c r="N22" s="23">
        <f t="shared" si="5"/>
        <v>1</v>
      </c>
      <c r="O22" s="21">
        <v>1</v>
      </c>
      <c r="P22" s="21">
        <v>1</v>
      </c>
      <c r="Q22" s="21">
        <v>0</v>
      </c>
      <c r="R22" s="21">
        <v>0</v>
      </c>
      <c r="S22" s="24">
        <v>18</v>
      </c>
      <c r="T22" s="100">
        <f t="shared" si="6"/>
        <v>18</v>
      </c>
      <c r="U22" s="158"/>
      <c r="V22" s="158"/>
      <c r="W22" s="192">
        <f>SUM(T21:T23)</f>
        <v>58.5</v>
      </c>
    </row>
    <row r="23" spans="1:23">
      <c r="A23" s="193"/>
      <c r="B23" s="121">
        <v>702</v>
      </c>
      <c r="C23" s="19" t="s">
        <v>190</v>
      </c>
      <c r="D23" s="19" t="s">
        <v>1</v>
      </c>
      <c r="E23" s="19" t="s">
        <v>101</v>
      </c>
      <c r="F23" s="294" t="s">
        <v>294</v>
      </c>
      <c r="G23" s="296" t="s">
        <v>291</v>
      </c>
      <c r="H23" s="20">
        <v>6</v>
      </c>
      <c r="I23" s="21">
        <v>13.5</v>
      </c>
      <c r="J23" s="21">
        <v>4.5</v>
      </c>
      <c r="K23" s="22">
        <v>7.5</v>
      </c>
      <c r="L23" s="22">
        <v>2.5</v>
      </c>
      <c r="M23" s="70">
        <v>1</v>
      </c>
      <c r="N23" s="70">
        <v>2</v>
      </c>
      <c r="O23" s="68">
        <v>1</v>
      </c>
      <c r="P23" s="68">
        <v>1.5</v>
      </c>
      <c r="Q23" s="68">
        <v>0</v>
      </c>
      <c r="R23" s="68">
        <v>0</v>
      </c>
      <c r="S23" s="71">
        <v>20.25</v>
      </c>
      <c r="T23" s="100">
        <f t="shared" si="6"/>
        <v>22.5</v>
      </c>
      <c r="U23" s="162"/>
      <c r="V23" s="162"/>
      <c r="W23" s="193"/>
    </row>
    <row r="24" spans="1:23">
      <c r="A24" s="194" t="s">
        <v>205</v>
      </c>
      <c r="B24" s="182">
        <v>729</v>
      </c>
      <c r="C24" s="25" t="s">
        <v>191</v>
      </c>
      <c r="D24" s="25" t="s">
        <v>1</v>
      </c>
      <c r="E24" s="25" t="s">
        <v>107</v>
      </c>
      <c r="F24" s="25" t="s">
        <v>108</v>
      </c>
      <c r="G24" s="25" t="s">
        <v>109</v>
      </c>
      <c r="H24" s="26">
        <v>6</v>
      </c>
      <c r="I24" s="27">
        <v>15.75</v>
      </c>
      <c r="J24" s="27">
        <v>2.25</v>
      </c>
      <c r="K24" s="28">
        <v>8.75</v>
      </c>
      <c r="L24" s="28">
        <v>1.25</v>
      </c>
      <c r="M24" s="29">
        <f t="shared" si="5"/>
        <v>1</v>
      </c>
      <c r="N24" s="29">
        <f t="shared" si="5"/>
        <v>1</v>
      </c>
      <c r="O24" s="27">
        <v>1</v>
      </c>
      <c r="P24" s="27">
        <v>1</v>
      </c>
      <c r="Q24" s="27">
        <v>0</v>
      </c>
      <c r="R24" s="27">
        <v>0</v>
      </c>
      <c r="S24" s="30">
        <v>18</v>
      </c>
      <c r="T24" s="100">
        <f t="shared" si="6"/>
        <v>18</v>
      </c>
      <c r="U24" s="158"/>
      <c r="V24" s="158"/>
      <c r="W24" s="194" t="s">
        <v>205</v>
      </c>
    </row>
    <row r="25" spans="1:23">
      <c r="A25" s="192"/>
      <c r="B25" s="182">
        <v>712</v>
      </c>
      <c r="C25" s="25" t="s">
        <v>191</v>
      </c>
      <c r="D25" s="25" t="s">
        <v>1</v>
      </c>
      <c r="E25" s="25" t="s">
        <v>2</v>
      </c>
      <c r="F25" s="25" t="s">
        <v>3</v>
      </c>
      <c r="G25" s="25" t="s">
        <v>4</v>
      </c>
      <c r="H25" s="26">
        <v>6</v>
      </c>
      <c r="I25" s="27">
        <v>13.5</v>
      </c>
      <c r="J25" s="27">
        <v>4.5</v>
      </c>
      <c r="K25" s="28">
        <v>7.5</v>
      </c>
      <c r="L25" s="28">
        <v>2.5</v>
      </c>
      <c r="M25" s="29">
        <v>1</v>
      </c>
      <c r="N25" s="29">
        <f t="shared" ref="N25" si="7">P25+R25</f>
        <v>1</v>
      </c>
      <c r="O25" s="27">
        <v>0.5</v>
      </c>
      <c r="P25" s="27">
        <v>1</v>
      </c>
      <c r="Q25" s="27">
        <v>0</v>
      </c>
      <c r="R25" s="27">
        <v>0</v>
      </c>
      <c r="S25" s="30">
        <v>11.25</v>
      </c>
      <c r="T25" s="100">
        <f t="shared" ref="T25:T27" si="8">I25*M25+J25*N25</f>
        <v>18</v>
      </c>
      <c r="U25" s="158"/>
      <c r="V25" s="158"/>
      <c r="W25" s="192">
        <f>SUM(T24:T27)</f>
        <v>72</v>
      </c>
    </row>
    <row r="26" spans="1:23">
      <c r="A26" s="195"/>
      <c r="B26" s="182">
        <v>712</v>
      </c>
      <c r="C26" s="25" t="s">
        <v>191</v>
      </c>
      <c r="D26" s="25" t="s">
        <v>1</v>
      </c>
      <c r="E26" s="25" t="s">
        <v>240</v>
      </c>
      <c r="F26" s="259" t="s">
        <v>184</v>
      </c>
      <c r="G26" s="259" t="s">
        <v>186</v>
      </c>
      <c r="H26" s="26">
        <v>6</v>
      </c>
      <c r="I26" s="27">
        <v>13.5</v>
      </c>
      <c r="J26" s="27">
        <v>4.5</v>
      </c>
      <c r="K26" s="28">
        <v>7.5</v>
      </c>
      <c r="L26" s="28">
        <v>2.5</v>
      </c>
      <c r="M26" s="29">
        <v>1</v>
      </c>
      <c r="N26" s="29">
        <v>1</v>
      </c>
      <c r="O26" s="27"/>
      <c r="P26" s="27"/>
      <c r="Q26" s="27"/>
      <c r="R26" s="27"/>
      <c r="S26" s="30"/>
      <c r="T26" s="100">
        <f t="shared" si="8"/>
        <v>18</v>
      </c>
      <c r="U26" s="158"/>
      <c r="V26" s="158"/>
      <c r="W26" s="195"/>
    </row>
    <row r="27" spans="1:23">
      <c r="A27" s="193"/>
      <c r="B27" s="182">
        <v>712</v>
      </c>
      <c r="C27" s="25" t="s">
        <v>288</v>
      </c>
      <c r="D27" s="25" t="s">
        <v>1</v>
      </c>
      <c r="E27" s="25" t="s">
        <v>240</v>
      </c>
      <c r="F27" s="259" t="s">
        <v>185</v>
      </c>
      <c r="G27" s="259" t="s">
        <v>187</v>
      </c>
      <c r="H27" s="26">
        <v>6</v>
      </c>
      <c r="I27" s="27">
        <v>13.5</v>
      </c>
      <c r="J27" s="27">
        <v>4.5</v>
      </c>
      <c r="K27" s="28">
        <v>7.5</v>
      </c>
      <c r="L27" s="28">
        <v>2.5</v>
      </c>
      <c r="M27" s="29">
        <v>1</v>
      </c>
      <c r="N27" s="29">
        <v>1</v>
      </c>
      <c r="O27" s="27"/>
      <c r="P27" s="27"/>
      <c r="Q27" s="27"/>
      <c r="R27" s="27"/>
      <c r="S27" s="30"/>
      <c r="T27" s="100">
        <f t="shared" si="8"/>
        <v>18</v>
      </c>
      <c r="U27" s="158"/>
      <c r="V27" s="158"/>
      <c r="W27" s="193"/>
    </row>
    <row r="28" spans="1:23">
      <c r="A28" s="237" t="s">
        <v>256</v>
      </c>
      <c r="B28" s="183">
        <v>737</v>
      </c>
      <c r="C28" s="59" t="s">
        <v>193</v>
      </c>
      <c r="D28" s="59" t="s">
        <v>1</v>
      </c>
      <c r="E28" s="59" t="s">
        <v>104</v>
      </c>
      <c r="F28" s="59" t="s">
        <v>105</v>
      </c>
      <c r="G28" s="59" t="s">
        <v>106</v>
      </c>
      <c r="H28" s="61">
        <v>6</v>
      </c>
      <c r="I28" s="62">
        <v>13.5</v>
      </c>
      <c r="J28" s="62">
        <v>4.5</v>
      </c>
      <c r="K28" s="63">
        <v>7.5</v>
      </c>
      <c r="L28" s="63">
        <v>2.5</v>
      </c>
      <c r="M28" s="64">
        <f>O28+Q28</f>
        <v>1</v>
      </c>
      <c r="N28" s="64">
        <f>P28+R28</f>
        <v>1</v>
      </c>
      <c r="O28" s="27">
        <v>1</v>
      </c>
      <c r="P28" s="27">
        <v>1</v>
      </c>
      <c r="Q28" s="27">
        <v>0</v>
      </c>
      <c r="R28" s="27">
        <v>0</v>
      </c>
      <c r="S28" s="30">
        <v>18</v>
      </c>
      <c r="T28" s="100">
        <f>I28*M28+J28*N28</f>
        <v>18</v>
      </c>
      <c r="U28" s="158"/>
      <c r="V28" s="158"/>
      <c r="W28" s="196" t="s">
        <v>206</v>
      </c>
    </row>
    <row r="29" spans="1:23">
      <c r="A29" s="205"/>
      <c r="B29" s="183">
        <v>737</v>
      </c>
      <c r="C29" s="59" t="s">
        <v>193</v>
      </c>
      <c r="D29" s="61">
        <v>7</v>
      </c>
      <c r="E29" s="59" t="s">
        <v>240</v>
      </c>
      <c r="F29" s="126" t="s">
        <v>192</v>
      </c>
      <c r="G29" s="297" t="s">
        <v>194</v>
      </c>
      <c r="H29" s="61">
        <v>6</v>
      </c>
      <c r="I29" s="62">
        <v>13.5</v>
      </c>
      <c r="J29" s="62">
        <v>4.5</v>
      </c>
      <c r="K29" s="63">
        <v>7.5</v>
      </c>
      <c r="L29" s="63">
        <v>2.5</v>
      </c>
      <c r="M29" s="64">
        <v>1</v>
      </c>
      <c r="N29" s="64">
        <v>1</v>
      </c>
      <c r="O29" s="27"/>
      <c r="P29" s="27"/>
      <c r="Q29" s="27"/>
      <c r="R29" s="27"/>
      <c r="S29" s="30"/>
      <c r="T29" s="100">
        <f t="shared" ref="T29:T30" si="9">I29*M29+J29*N29</f>
        <v>18</v>
      </c>
      <c r="U29" s="158"/>
      <c r="V29" s="158"/>
      <c r="W29" s="192">
        <f>SUM(T28:T30)</f>
        <v>54</v>
      </c>
    </row>
    <row r="30" spans="1:23">
      <c r="A30" s="203"/>
      <c r="B30" s="183">
        <v>709</v>
      </c>
      <c r="C30" s="59" t="s">
        <v>193</v>
      </c>
      <c r="D30" s="61">
        <v>7</v>
      </c>
      <c r="E30" s="59" t="s">
        <v>240</v>
      </c>
      <c r="F30" s="126" t="s">
        <v>289</v>
      </c>
      <c r="G30" s="298" t="s">
        <v>290</v>
      </c>
      <c r="H30" s="61">
        <v>6</v>
      </c>
      <c r="I30" s="62">
        <v>13.5</v>
      </c>
      <c r="J30" s="62">
        <v>4.5</v>
      </c>
      <c r="K30" s="63">
        <v>7.5</v>
      </c>
      <c r="L30" s="63">
        <v>2.5</v>
      </c>
      <c r="M30" s="64">
        <v>1</v>
      </c>
      <c r="N30" s="64">
        <v>1</v>
      </c>
      <c r="O30" s="27"/>
      <c r="P30" s="27"/>
      <c r="Q30" s="27"/>
      <c r="R30" s="27"/>
      <c r="S30" s="30"/>
      <c r="T30" s="100">
        <f t="shared" si="9"/>
        <v>18</v>
      </c>
      <c r="U30" s="159">
        <f>SUM(W21:W30)</f>
        <v>184.5</v>
      </c>
      <c r="V30" s="159">
        <v>48.6</v>
      </c>
      <c r="W30" s="193"/>
    </row>
    <row r="31" spans="1:23" hidden="1">
      <c r="A31" s="257" t="s">
        <v>255</v>
      </c>
      <c r="B31" s="246">
        <v>710</v>
      </c>
      <c r="C31" s="247" t="s">
        <v>159</v>
      </c>
      <c r="D31" s="247" t="s">
        <v>1</v>
      </c>
      <c r="E31" s="247" t="s">
        <v>5</v>
      </c>
      <c r="F31" s="248" t="s">
        <v>6</v>
      </c>
      <c r="G31" s="247" t="s">
        <v>7</v>
      </c>
      <c r="H31" s="249">
        <v>6</v>
      </c>
      <c r="I31" s="250">
        <v>9</v>
      </c>
      <c r="J31" s="250">
        <v>9</v>
      </c>
      <c r="K31" s="251">
        <v>5</v>
      </c>
      <c r="L31" s="251">
        <v>5</v>
      </c>
      <c r="M31" s="252">
        <v>0</v>
      </c>
      <c r="N31" s="252">
        <v>0</v>
      </c>
      <c r="O31" s="250">
        <v>0.5</v>
      </c>
      <c r="P31" s="250">
        <v>0.5</v>
      </c>
      <c r="Q31" s="250">
        <v>0</v>
      </c>
      <c r="R31" s="250">
        <v>0</v>
      </c>
      <c r="S31" s="253">
        <v>9</v>
      </c>
      <c r="T31" s="254">
        <f t="shared" si="6"/>
        <v>0</v>
      </c>
      <c r="U31" s="162"/>
      <c r="V31" s="162"/>
      <c r="W31" s="284" t="s">
        <v>254</v>
      </c>
    </row>
    <row r="32" spans="1:23" hidden="1">
      <c r="A32" s="193"/>
      <c r="B32" s="246">
        <v>710</v>
      </c>
      <c r="C32" s="247" t="s">
        <v>159</v>
      </c>
      <c r="D32" s="247" t="s">
        <v>1</v>
      </c>
      <c r="E32" s="247" t="s">
        <v>8</v>
      </c>
      <c r="F32" s="248" t="s">
        <v>9</v>
      </c>
      <c r="G32" s="247" t="s">
        <v>10</v>
      </c>
      <c r="H32" s="249">
        <v>6</v>
      </c>
      <c r="I32" s="250">
        <v>13.5</v>
      </c>
      <c r="J32" s="250">
        <v>4.5</v>
      </c>
      <c r="K32" s="251">
        <v>7.5</v>
      </c>
      <c r="L32" s="251">
        <v>2.5</v>
      </c>
      <c r="M32" s="252">
        <v>0</v>
      </c>
      <c r="N32" s="252">
        <v>0</v>
      </c>
      <c r="O32" s="250">
        <v>0.5</v>
      </c>
      <c r="P32" s="250">
        <v>0.5</v>
      </c>
      <c r="Q32" s="250">
        <v>0</v>
      </c>
      <c r="R32" s="250">
        <v>0</v>
      </c>
      <c r="S32" s="253">
        <v>9</v>
      </c>
      <c r="T32" s="254">
        <f t="shared" si="6"/>
        <v>0</v>
      </c>
      <c r="U32" s="159"/>
      <c r="V32" s="159"/>
      <c r="W32" s="258">
        <f>SUM(T31:T33)</f>
        <v>0</v>
      </c>
    </row>
    <row r="33" spans="1:23">
      <c r="A33" s="220"/>
      <c r="G33" s="216" t="s">
        <v>232</v>
      </c>
      <c r="H33" s="217">
        <v>225</v>
      </c>
      <c r="I33" s="218"/>
      <c r="J33" s="219"/>
      <c r="V33" s="218" t="s">
        <v>233</v>
      </c>
      <c r="W33" s="220">
        <f>U30+V30</f>
        <v>233.1</v>
      </c>
    </row>
    <row r="34" spans="1:23">
      <c r="B34" s="139"/>
      <c r="C34" s="136"/>
      <c r="D34" s="136"/>
      <c r="E34" s="136"/>
      <c r="F34" s="136"/>
      <c r="G34" s="136"/>
      <c r="H34" s="136"/>
      <c r="I34" s="137"/>
      <c r="J34" s="137"/>
      <c r="K34" s="136"/>
      <c r="L34" s="136"/>
      <c r="M34" s="138"/>
      <c r="N34" s="138"/>
      <c r="O34" s="136"/>
      <c r="P34" s="136"/>
      <c r="Q34" s="136"/>
      <c r="R34" s="136"/>
      <c r="S34" s="136"/>
      <c r="T34" s="137"/>
      <c r="U34" s="206"/>
      <c r="V34" s="243"/>
    </row>
    <row r="35" spans="1:23">
      <c r="B35" s="277" t="s">
        <v>266</v>
      </c>
      <c r="C35" s="140"/>
      <c r="D35" s="140"/>
      <c r="E35" s="140"/>
      <c r="F35" s="140"/>
      <c r="G35" s="140"/>
      <c r="H35" s="141"/>
      <c r="I35" s="142"/>
      <c r="J35" s="142"/>
      <c r="K35" s="143"/>
      <c r="L35" s="143"/>
      <c r="M35" s="144"/>
      <c r="N35" s="144"/>
      <c r="O35" s="142"/>
      <c r="P35" s="142"/>
      <c r="Q35" s="142"/>
      <c r="R35" s="142"/>
      <c r="S35" s="145"/>
      <c r="T35" s="146"/>
      <c r="U35" s="206"/>
      <c r="V35" s="161"/>
    </row>
    <row r="36" spans="1:23" s="118" customFormat="1">
      <c r="A36" s="191" t="s">
        <v>201</v>
      </c>
      <c r="B36" s="121">
        <v>707</v>
      </c>
      <c r="C36" s="19" t="s">
        <v>225</v>
      </c>
      <c r="D36" s="19" t="s">
        <v>1</v>
      </c>
      <c r="E36" s="19" t="s">
        <v>82</v>
      </c>
      <c r="F36" s="19" t="s">
        <v>83</v>
      </c>
      <c r="G36" s="19" t="s">
        <v>84</v>
      </c>
      <c r="H36" s="20">
        <v>6</v>
      </c>
      <c r="I36" s="21">
        <v>9</v>
      </c>
      <c r="J36" s="21">
        <v>9</v>
      </c>
      <c r="K36" s="22">
        <v>5</v>
      </c>
      <c r="L36" s="22">
        <v>5</v>
      </c>
      <c r="M36" s="21">
        <f t="shared" ref="M36:N37" si="10">O36+Q36</f>
        <v>1</v>
      </c>
      <c r="N36" s="21">
        <f t="shared" si="10"/>
        <v>1</v>
      </c>
      <c r="O36" s="21">
        <v>1</v>
      </c>
      <c r="P36" s="21">
        <v>1</v>
      </c>
      <c r="Q36" s="21">
        <v>0</v>
      </c>
      <c r="R36" s="21">
        <v>0</v>
      </c>
      <c r="S36" s="24">
        <v>18</v>
      </c>
      <c r="T36" s="100">
        <f t="shared" ref="T36:T44" si="11">I36*M36+J36*N36</f>
        <v>18</v>
      </c>
      <c r="U36" s="163"/>
      <c r="V36" s="163"/>
      <c r="W36" s="191" t="s">
        <v>201</v>
      </c>
    </row>
    <row r="37" spans="1:23" s="118" customFormat="1">
      <c r="A37" s="192"/>
      <c r="B37" s="121">
        <v>707</v>
      </c>
      <c r="C37" s="19" t="s">
        <v>225</v>
      </c>
      <c r="D37" s="19" t="s">
        <v>1</v>
      </c>
      <c r="E37" s="19" t="s">
        <v>85</v>
      </c>
      <c r="F37" s="19" t="s">
        <v>86</v>
      </c>
      <c r="G37" s="19" t="s">
        <v>87</v>
      </c>
      <c r="H37" s="20">
        <v>6</v>
      </c>
      <c r="I37" s="21">
        <v>9</v>
      </c>
      <c r="J37" s="21">
        <v>9</v>
      </c>
      <c r="K37" s="22">
        <v>5</v>
      </c>
      <c r="L37" s="22">
        <v>5</v>
      </c>
      <c r="M37" s="21">
        <f t="shared" si="10"/>
        <v>1</v>
      </c>
      <c r="N37" s="21">
        <f t="shared" si="10"/>
        <v>1</v>
      </c>
      <c r="O37" s="21">
        <v>1</v>
      </c>
      <c r="P37" s="21">
        <v>1</v>
      </c>
      <c r="Q37" s="21">
        <v>0</v>
      </c>
      <c r="R37" s="21">
        <v>0</v>
      </c>
      <c r="S37" s="24">
        <v>18</v>
      </c>
      <c r="T37" s="100">
        <f t="shared" si="11"/>
        <v>18</v>
      </c>
      <c r="U37" s="164"/>
      <c r="V37" s="164"/>
      <c r="W37" s="192">
        <f>SUM(T36:T38)</f>
        <v>54</v>
      </c>
    </row>
    <row r="38" spans="1:23" s="118" customFormat="1">
      <c r="A38" s="197"/>
      <c r="B38" s="121">
        <v>710</v>
      </c>
      <c r="C38" s="19" t="s">
        <v>225</v>
      </c>
      <c r="D38" s="19" t="s">
        <v>1</v>
      </c>
      <c r="E38" s="19" t="s">
        <v>91</v>
      </c>
      <c r="F38" s="19" t="s">
        <v>92</v>
      </c>
      <c r="G38" s="19" t="s">
        <v>93</v>
      </c>
      <c r="H38" s="20">
        <v>6</v>
      </c>
      <c r="I38" s="21">
        <v>9</v>
      </c>
      <c r="J38" s="21">
        <v>9</v>
      </c>
      <c r="K38" s="22">
        <v>5</v>
      </c>
      <c r="L38" s="22">
        <v>5</v>
      </c>
      <c r="M38" s="21">
        <f>O38+Q38</f>
        <v>1</v>
      </c>
      <c r="N38" s="21">
        <f>P38+R38</f>
        <v>1</v>
      </c>
      <c r="O38" s="21">
        <v>1</v>
      </c>
      <c r="P38" s="21">
        <v>1</v>
      </c>
      <c r="Q38" s="21">
        <v>0</v>
      </c>
      <c r="R38" s="21">
        <v>0</v>
      </c>
      <c r="S38" s="24">
        <v>18</v>
      </c>
      <c r="T38" s="100">
        <f>I38*M38+J38*N38</f>
        <v>18</v>
      </c>
      <c r="U38" s="164"/>
      <c r="V38" s="164"/>
      <c r="W38" s="197"/>
    </row>
    <row r="39" spans="1:23" s="119" customFormat="1">
      <c r="A39" s="194" t="s">
        <v>90</v>
      </c>
      <c r="B39" s="319">
        <v>709</v>
      </c>
      <c r="C39" s="38" t="s">
        <v>234</v>
      </c>
      <c r="D39" s="38" t="s">
        <v>1</v>
      </c>
      <c r="E39" s="38" t="s">
        <v>88</v>
      </c>
      <c r="F39" s="320" t="s">
        <v>244</v>
      </c>
      <c r="G39" s="320" t="s">
        <v>245</v>
      </c>
      <c r="H39" s="26">
        <v>6</v>
      </c>
      <c r="I39" s="27">
        <v>13.5</v>
      </c>
      <c r="J39" s="27">
        <v>4.5</v>
      </c>
      <c r="K39" s="28">
        <v>5</v>
      </c>
      <c r="L39" s="28">
        <v>5</v>
      </c>
      <c r="M39" s="27">
        <v>0.25</v>
      </c>
      <c r="N39" s="27">
        <v>0.25</v>
      </c>
      <c r="O39" s="27">
        <v>1</v>
      </c>
      <c r="P39" s="27">
        <v>1</v>
      </c>
      <c r="Q39" s="27">
        <v>0</v>
      </c>
      <c r="R39" s="27">
        <v>0</v>
      </c>
      <c r="S39" s="30">
        <v>18</v>
      </c>
      <c r="T39" s="101">
        <f t="shared" si="11"/>
        <v>4.5</v>
      </c>
      <c r="U39" s="165"/>
      <c r="V39" s="165"/>
      <c r="W39" s="244" t="s">
        <v>90</v>
      </c>
    </row>
    <row r="40" spans="1:23" s="119" customFormat="1">
      <c r="A40" s="287"/>
      <c r="B40" s="182">
        <v>710</v>
      </c>
      <c r="C40" s="25" t="s">
        <v>234</v>
      </c>
      <c r="D40" s="26">
        <v>7</v>
      </c>
      <c r="E40" s="25" t="s">
        <v>240</v>
      </c>
      <c r="F40" s="285" t="s">
        <v>246</v>
      </c>
      <c r="G40" s="285" t="s">
        <v>247</v>
      </c>
      <c r="H40" s="26">
        <v>6</v>
      </c>
      <c r="I40" s="27">
        <v>13.5</v>
      </c>
      <c r="J40" s="27">
        <v>4.5</v>
      </c>
      <c r="K40" s="28">
        <v>5</v>
      </c>
      <c r="L40" s="28">
        <v>5</v>
      </c>
      <c r="M40" s="27">
        <v>0.25</v>
      </c>
      <c r="N40" s="27">
        <v>0.25</v>
      </c>
      <c r="O40" s="27"/>
      <c r="P40" s="53"/>
      <c r="Q40" s="27"/>
      <c r="R40" s="53"/>
      <c r="S40" s="56"/>
      <c r="T40" s="101">
        <f t="shared" si="11"/>
        <v>4.5</v>
      </c>
      <c r="U40" s="165"/>
      <c r="V40" s="165"/>
      <c r="W40" s="192">
        <f>SUM(T39:T41)</f>
        <v>13.5</v>
      </c>
    </row>
    <row r="41" spans="1:23" s="119" customFormat="1">
      <c r="A41" s="198"/>
      <c r="B41" s="182">
        <v>709</v>
      </c>
      <c r="C41" s="25" t="s">
        <v>234</v>
      </c>
      <c r="D41" s="25" t="s">
        <v>1</v>
      </c>
      <c r="E41" s="25" t="s">
        <v>56</v>
      </c>
      <c r="F41" s="293" t="s">
        <v>248</v>
      </c>
      <c r="G41" s="293" t="s">
        <v>249</v>
      </c>
      <c r="H41" s="132">
        <v>6</v>
      </c>
      <c r="I41" s="133">
        <v>13.5</v>
      </c>
      <c r="J41" s="133">
        <v>4.5</v>
      </c>
      <c r="K41" s="283">
        <v>7.5</v>
      </c>
      <c r="L41" s="283">
        <v>2.5</v>
      </c>
      <c r="M41" s="27">
        <v>0.25</v>
      </c>
      <c r="N41" s="27">
        <v>0.25</v>
      </c>
      <c r="O41" s="134"/>
      <c r="P41" s="134"/>
      <c r="Q41" s="134"/>
      <c r="R41" s="134"/>
      <c r="S41" s="135"/>
      <c r="T41" s="101">
        <f t="shared" si="11"/>
        <v>4.5</v>
      </c>
      <c r="U41" s="165"/>
      <c r="V41" s="165"/>
      <c r="W41" s="198"/>
    </row>
    <row r="42" spans="1:23" s="148" customFormat="1">
      <c r="A42" s="196" t="s">
        <v>243</v>
      </c>
      <c r="B42" s="183">
        <v>709</v>
      </c>
      <c r="C42" s="59" t="s">
        <v>235</v>
      </c>
      <c r="D42" s="59" t="s">
        <v>1</v>
      </c>
      <c r="E42" s="59" t="s">
        <v>44</v>
      </c>
      <c r="F42" s="59" t="s">
        <v>45</v>
      </c>
      <c r="G42" s="59" t="s">
        <v>46</v>
      </c>
      <c r="H42" s="61">
        <v>6</v>
      </c>
      <c r="I42" s="62">
        <v>13.5</v>
      </c>
      <c r="J42" s="62">
        <v>4.5</v>
      </c>
      <c r="K42" s="63">
        <v>7.5</v>
      </c>
      <c r="L42" s="63">
        <v>2.5</v>
      </c>
      <c r="M42" s="27">
        <v>0.25</v>
      </c>
      <c r="N42" s="27">
        <v>0.25</v>
      </c>
      <c r="O42" s="62">
        <v>1</v>
      </c>
      <c r="P42" s="147">
        <v>1</v>
      </c>
      <c r="Q42" s="62">
        <v>0</v>
      </c>
      <c r="R42" s="147">
        <v>0</v>
      </c>
      <c r="S42" s="150">
        <v>18</v>
      </c>
      <c r="T42" s="111">
        <f t="shared" si="11"/>
        <v>4.5</v>
      </c>
      <c r="U42" s="167"/>
      <c r="V42" s="167"/>
      <c r="W42" s="245" t="s">
        <v>243</v>
      </c>
    </row>
    <row r="43" spans="1:23" s="148" customFormat="1">
      <c r="A43" s="287"/>
      <c r="B43" s="183">
        <v>709</v>
      </c>
      <c r="C43" s="59" t="s">
        <v>235</v>
      </c>
      <c r="D43" s="59" t="s">
        <v>1</v>
      </c>
      <c r="E43" s="59" t="s">
        <v>240</v>
      </c>
      <c r="F43" s="126" t="s">
        <v>250</v>
      </c>
      <c r="G43" s="126" t="s">
        <v>251</v>
      </c>
      <c r="H43" s="61">
        <v>6</v>
      </c>
      <c r="I43" s="62">
        <v>13.5</v>
      </c>
      <c r="J43" s="62">
        <v>4.5</v>
      </c>
      <c r="K43" s="63">
        <v>7.5</v>
      </c>
      <c r="L43" s="63">
        <v>2.5</v>
      </c>
      <c r="M43" s="27">
        <v>0.25</v>
      </c>
      <c r="N43" s="27">
        <v>0.25</v>
      </c>
      <c r="O43" s="62">
        <v>1</v>
      </c>
      <c r="P43" s="147">
        <v>1</v>
      </c>
      <c r="Q43" s="62">
        <v>0</v>
      </c>
      <c r="R43" s="147">
        <v>0</v>
      </c>
      <c r="S43" s="150">
        <v>18</v>
      </c>
      <c r="T43" s="111">
        <f t="shared" si="11"/>
        <v>4.5</v>
      </c>
      <c r="U43" s="167"/>
      <c r="V43" s="167"/>
      <c r="W43" s="192">
        <f>SUM(T42:T44)</f>
        <v>13.5</v>
      </c>
    </row>
    <row r="44" spans="1:23" s="148" customFormat="1">
      <c r="A44" s="199"/>
      <c r="B44" s="321">
        <v>710</v>
      </c>
      <c r="C44" s="73" t="s">
        <v>235</v>
      </c>
      <c r="D44" s="322">
        <v>7</v>
      </c>
      <c r="E44" s="73" t="s">
        <v>240</v>
      </c>
      <c r="F44" s="310" t="s">
        <v>252</v>
      </c>
      <c r="G44" s="310" t="s">
        <v>253</v>
      </c>
      <c r="H44" s="61">
        <v>6</v>
      </c>
      <c r="I44" s="62">
        <v>13.5</v>
      </c>
      <c r="J44" s="62">
        <v>4.5</v>
      </c>
      <c r="K44" s="63">
        <v>7.5</v>
      </c>
      <c r="L44" s="63">
        <v>2.5</v>
      </c>
      <c r="M44" s="27">
        <v>0.25</v>
      </c>
      <c r="N44" s="27">
        <v>0.25</v>
      </c>
      <c r="O44" s="151"/>
      <c r="P44" s="151"/>
      <c r="Q44" s="151"/>
      <c r="R44" s="151"/>
      <c r="S44" s="152"/>
      <c r="T44" s="111">
        <f t="shared" si="11"/>
        <v>4.5</v>
      </c>
      <c r="U44" s="168">
        <f>SUM(T36:T44)</f>
        <v>81</v>
      </c>
      <c r="V44" s="168">
        <f>V138</f>
        <v>48.6</v>
      </c>
      <c r="W44" s="199"/>
    </row>
    <row r="45" spans="1:23">
      <c r="A45" s="288"/>
      <c r="F45" s="210"/>
      <c r="G45" s="216" t="s">
        <v>231</v>
      </c>
      <c r="H45" s="217">
        <v>126</v>
      </c>
      <c r="I45" s="218"/>
      <c r="J45" s="219"/>
      <c r="K45" s="136"/>
      <c r="L45" s="136"/>
      <c r="M45" s="138"/>
      <c r="N45" s="138"/>
      <c r="O45" s="136"/>
      <c r="P45" s="136"/>
      <c r="Q45" s="136"/>
      <c r="R45" s="136"/>
      <c r="S45" s="136"/>
      <c r="T45" s="137"/>
      <c r="V45" s="218" t="s">
        <v>233</v>
      </c>
      <c r="W45" s="220">
        <f>U44+V44</f>
        <v>129.6</v>
      </c>
    </row>
    <row r="46" spans="1:23">
      <c r="A46" s="289"/>
      <c r="H46" s="136"/>
      <c r="I46" s="137"/>
      <c r="J46" s="137"/>
      <c r="K46" s="136"/>
      <c r="L46" s="136"/>
      <c r="M46" s="138"/>
      <c r="N46" s="138"/>
      <c r="O46" s="136"/>
      <c r="P46" s="136"/>
      <c r="Q46" s="136"/>
      <c r="R46" s="136"/>
      <c r="S46" s="136"/>
      <c r="T46" s="137"/>
      <c r="V46" s="243"/>
    </row>
    <row r="47" spans="1:23">
      <c r="A47" s="289"/>
      <c r="B47" s="277" t="s">
        <v>268</v>
      </c>
      <c r="V47" s="161"/>
    </row>
    <row r="48" spans="1:23" s="119" customFormat="1">
      <c r="A48" s="290" t="s">
        <v>90</v>
      </c>
      <c r="B48" s="319">
        <v>709</v>
      </c>
      <c r="C48" s="38" t="s">
        <v>236</v>
      </c>
      <c r="D48" s="38" t="s">
        <v>1</v>
      </c>
      <c r="E48" s="38" t="s">
        <v>88</v>
      </c>
      <c r="F48" s="320" t="s">
        <v>244</v>
      </c>
      <c r="G48" s="320" t="s">
        <v>245</v>
      </c>
      <c r="H48" s="26">
        <v>6</v>
      </c>
      <c r="I48" s="27">
        <v>13.5</v>
      </c>
      <c r="J48" s="27">
        <v>4.5</v>
      </c>
      <c r="K48" s="28">
        <v>5</v>
      </c>
      <c r="L48" s="28">
        <v>5</v>
      </c>
      <c r="M48" s="27">
        <f>1-M39</f>
        <v>0.75</v>
      </c>
      <c r="N48" s="27">
        <f>1-N39</f>
        <v>0.75</v>
      </c>
      <c r="O48" s="27">
        <v>1</v>
      </c>
      <c r="P48" s="27">
        <v>1</v>
      </c>
      <c r="Q48" s="27">
        <v>0</v>
      </c>
      <c r="R48" s="27">
        <v>0</v>
      </c>
      <c r="S48" s="30">
        <v>18</v>
      </c>
      <c r="T48" s="101">
        <f t="shared" ref="T48:T53" si="12">I48*M48+J48*N48</f>
        <v>13.5</v>
      </c>
      <c r="U48" s="169"/>
      <c r="V48" s="169"/>
      <c r="W48" s="244" t="s">
        <v>90</v>
      </c>
    </row>
    <row r="49" spans="1:23" s="119" customFormat="1">
      <c r="A49" s="287"/>
      <c r="B49" s="182">
        <v>710</v>
      </c>
      <c r="C49" s="25" t="s">
        <v>236</v>
      </c>
      <c r="D49" s="26">
        <v>7</v>
      </c>
      <c r="E49" s="25" t="s">
        <v>240</v>
      </c>
      <c r="F49" s="285" t="s">
        <v>246</v>
      </c>
      <c r="G49" s="285" t="s">
        <v>247</v>
      </c>
      <c r="H49" s="26">
        <v>6</v>
      </c>
      <c r="I49" s="27">
        <v>13.5</v>
      </c>
      <c r="J49" s="27">
        <v>4.5</v>
      </c>
      <c r="K49" s="28">
        <v>5</v>
      </c>
      <c r="L49" s="28">
        <v>5</v>
      </c>
      <c r="M49" s="27">
        <f t="shared" ref="M49:N49" si="13">1-M40</f>
        <v>0.75</v>
      </c>
      <c r="N49" s="27">
        <f t="shared" si="13"/>
        <v>0.75</v>
      </c>
      <c r="O49" s="27"/>
      <c r="P49" s="53"/>
      <c r="Q49" s="27"/>
      <c r="R49" s="53"/>
      <c r="S49" s="56"/>
      <c r="T49" s="101">
        <f t="shared" si="12"/>
        <v>13.5</v>
      </c>
      <c r="U49" s="165"/>
      <c r="V49" s="165"/>
      <c r="W49" s="192">
        <f>SUM(T48:T50)</f>
        <v>40.5</v>
      </c>
    </row>
    <row r="50" spans="1:23" s="119" customFormat="1">
      <c r="A50" s="200"/>
      <c r="B50" s="182">
        <v>709</v>
      </c>
      <c r="C50" s="25" t="s">
        <v>236</v>
      </c>
      <c r="D50" s="25" t="s">
        <v>1</v>
      </c>
      <c r="E50" s="25" t="s">
        <v>56</v>
      </c>
      <c r="F50" s="286" t="s">
        <v>248</v>
      </c>
      <c r="G50" s="293" t="s">
        <v>249</v>
      </c>
      <c r="H50" s="132">
        <v>6</v>
      </c>
      <c r="I50" s="133">
        <v>13.5</v>
      </c>
      <c r="J50" s="133">
        <v>4.5</v>
      </c>
      <c r="K50" s="283">
        <v>7.5</v>
      </c>
      <c r="L50" s="283">
        <v>2.5</v>
      </c>
      <c r="M50" s="27">
        <f t="shared" ref="M50:N50" si="14">1-M41</f>
        <v>0.75</v>
      </c>
      <c r="N50" s="27">
        <f t="shared" si="14"/>
        <v>0.75</v>
      </c>
      <c r="O50" s="134"/>
      <c r="P50" s="134"/>
      <c r="Q50" s="134"/>
      <c r="R50" s="134"/>
      <c r="S50" s="135"/>
      <c r="T50" s="101">
        <f t="shared" si="12"/>
        <v>13.5</v>
      </c>
      <c r="U50" s="165"/>
      <c r="V50" s="165"/>
      <c r="W50" s="200"/>
    </row>
    <row r="51" spans="1:23" s="148" customFormat="1">
      <c r="A51" s="196" t="s">
        <v>243</v>
      </c>
      <c r="B51" s="183">
        <v>709</v>
      </c>
      <c r="C51" s="59" t="s">
        <v>237</v>
      </c>
      <c r="D51" s="59" t="s">
        <v>1</v>
      </c>
      <c r="E51" s="59" t="s">
        <v>44</v>
      </c>
      <c r="F51" s="59" t="s">
        <v>45</v>
      </c>
      <c r="G51" s="59" t="s">
        <v>46</v>
      </c>
      <c r="H51" s="61">
        <v>6</v>
      </c>
      <c r="I51" s="62">
        <v>13.5</v>
      </c>
      <c r="J51" s="62">
        <v>4.5</v>
      </c>
      <c r="K51" s="63">
        <v>7.5</v>
      </c>
      <c r="L51" s="63">
        <v>2.5</v>
      </c>
      <c r="M51" s="27">
        <f t="shared" ref="M51:N51" si="15">1-M42</f>
        <v>0.75</v>
      </c>
      <c r="N51" s="27">
        <f t="shared" si="15"/>
        <v>0.75</v>
      </c>
      <c r="O51" s="62">
        <v>1</v>
      </c>
      <c r="P51" s="147">
        <v>1</v>
      </c>
      <c r="Q51" s="62">
        <v>0</v>
      </c>
      <c r="R51" s="147">
        <v>0</v>
      </c>
      <c r="S51" s="150">
        <v>18</v>
      </c>
      <c r="T51" s="111">
        <f t="shared" si="12"/>
        <v>13.5</v>
      </c>
      <c r="U51" s="167"/>
      <c r="V51" s="167"/>
      <c r="W51" s="245" t="s">
        <v>243</v>
      </c>
    </row>
    <row r="52" spans="1:23" s="148" customFormat="1">
      <c r="A52" s="287"/>
      <c r="B52" s="183">
        <v>709</v>
      </c>
      <c r="C52" s="59" t="s">
        <v>237</v>
      </c>
      <c r="D52" s="59" t="s">
        <v>1</v>
      </c>
      <c r="E52" s="59" t="s">
        <v>240</v>
      </c>
      <c r="F52" s="126" t="s">
        <v>250</v>
      </c>
      <c r="G52" s="126" t="s">
        <v>251</v>
      </c>
      <c r="H52" s="61">
        <v>6</v>
      </c>
      <c r="I52" s="62">
        <v>13.5</v>
      </c>
      <c r="J52" s="62">
        <v>4.5</v>
      </c>
      <c r="K52" s="63">
        <v>7.5</v>
      </c>
      <c r="L52" s="63">
        <v>2.5</v>
      </c>
      <c r="M52" s="27">
        <f t="shared" ref="M52:N52" si="16">1-M43</f>
        <v>0.75</v>
      </c>
      <c r="N52" s="27">
        <f t="shared" si="16"/>
        <v>0.75</v>
      </c>
      <c r="O52" s="62">
        <v>1</v>
      </c>
      <c r="P52" s="147">
        <v>1</v>
      </c>
      <c r="Q52" s="62">
        <v>0</v>
      </c>
      <c r="R52" s="147">
        <v>0</v>
      </c>
      <c r="S52" s="150">
        <v>18</v>
      </c>
      <c r="T52" s="111">
        <f t="shared" si="12"/>
        <v>13.5</v>
      </c>
      <c r="U52" s="167"/>
      <c r="V52" s="167"/>
      <c r="W52" s="192">
        <f>SUM(T51:T53)</f>
        <v>40.5</v>
      </c>
    </row>
    <row r="53" spans="1:23" s="148" customFormat="1">
      <c r="A53" s="323"/>
      <c r="B53" s="321">
        <v>710</v>
      </c>
      <c r="C53" s="73" t="s">
        <v>237</v>
      </c>
      <c r="D53" s="324">
        <v>7</v>
      </c>
      <c r="E53" s="73" t="s">
        <v>240</v>
      </c>
      <c r="F53" s="310" t="s">
        <v>252</v>
      </c>
      <c r="G53" s="310" t="s">
        <v>253</v>
      </c>
      <c r="H53" s="61">
        <v>6</v>
      </c>
      <c r="I53" s="62">
        <v>13.5</v>
      </c>
      <c r="J53" s="62">
        <v>4.5</v>
      </c>
      <c r="K53" s="63">
        <v>7.5</v>
      </c>
      <c r="L53" s="63">
        <v>2.5</v>
      </c>
      <c r="M53" s="27">
        <f t="shared" ref="M53:N53" si="17">1-M44</f>
        <v>0.75</v>
      </c>
      <c r="N53" s="27">
        <f t="shared" si="17"/>
        <v>0.75</v>
      </c>
      <c r="O53" s="151"/>
      <c r="P53" s="151"/>
      <c r="Q53" s="151"/>
      <c r="R53" s="151"/>
      <c r="S53" s="152"/>
      <c r="T53" s="111">
        <f t="shared" si="12"/>
        <v>13.5</v>
      </c>
      <c r="U53" s="168">
        <f>SUM(T48:T53)</f>
        <v>81</v>
      </c>
      <c r="V53" s="168">
        <f>V138</f>
        <v>48.6</v>
      </c>
      <c r="W53" s="199"/>
    </row>
    <row r="54" spans="1:23">
      <c r="A54" s="220"/>
      <c r="C54" s="170"/>
      <c r="D54" s="170"/>
      <c r="E54" s="170"/>
      <c r="F54" s="170"/>
      <c r="G54" s="216" t="s">
        <v>231</v>
      </c>
      <c r="H54" s="217">
        <v>126</v>
      </c>
      <c r="I54" s="218"/>
      <c r="J54" s="219"/>
      <c r="K54" s="211"/>
      <c r="L54" s="211"/>
      <c r="M54" s="212"/>
      <c r="N54" s="212"/>
      <c r="O54" s="213"/>
      <c r="P54" s="213"/>
      <c r="Q54" s="213"/>
      <c r="R54" s="213"/>
      <c r="S54" s="214"/>
      <c r="T54" s="215"/>
      <c r="U54" s="206"/>
      <c r="V54" s="218" t="s">
        <v>233</v>
      </c>
      <c r="W54" s="220">
        <f>U53+V53</f>
        <v>129.6</v>
      </c>
    </row>
    <row r="55" spans="1:23">
      <c r="V55" s="243"/>
    </row>
    <row r="56" spans="1:23">
      <c r="B56" s="277" t="s">
        <v>269</v>
      </c>
      <c r="V56" s="161"/>
    </row>
    <row r="57" spans="1:23">
      <c r="A57" s="191" t="s">
        <v>208</v>
      </c>
      <c r="B57" s="121">
        <v>723</v>
      </c>
      <c r="C57" s="19" t="s">
        <v>226</v>
      </c>
      <c r="D57" s="19" t="s">
        <v>1</v>
      </c>
      <c r="E57" s="19" t="s">
        <v>69</v>
      </c>
      <c r="F57" s="19" t="s">
        <v>70</v>
      </c>
      <c r="G57" s="19" t="s">
        <v>71</v>
      </c>
      <c r="H57" s="20">
        <v>6</v>
      </c>
      <c r="I57" s="21">
        <v>9</v>
      </c>
      <c r="J57" s="21">
        <v>9</v>
      </c>
      <c r="K57" s="22">
        <v>5</v>
      </c>
      <c r="L57" s="22">
        <v>5</v>
      </c>
      <c r="M57" s="23">
        <f t="shared" ref="M57:N64" si="18">O57+Q57</f>
        <v>1</v>
      </c>
      <c r="N57" s="23">
        <f t="shared" si="18"/>
        <v>1</v>
      </c>
      <c r="O57" s="21">
        <v>1</v>
      </c>
      <c r="P57" s="21">
        <v>1</v>
      </c>
      <c r="Q57" s="21">
        <v>0</v>
      </c>
      <c r="R57" s="21">
        <v>0</v>
      </c>
      <c r="S57" s="24">
        <v>18</v>
      </c>
      <c r="T57" s="100">
        <f t="shared" ref="T57:T64" si="19">I57*M57+J57*N57</f>
        <v>18</v>
      </c>
      <c r="U57" s="160"/>
      <c r="V57" s="160"/>
      <c r="W57" s="191" t="s">
        <v>208</v>
      </c>
    </row>
    <row r="58" spans="1:23">
      <c r="A58" s="192"/>
      <c r="B58" s="121">
        <v>723</v>
      </c>
      <c r="C58" s="19" t="s">
        <v>226</v>
      </c>
      <c r="D58" s="19" t="s">
        <v>1</v>
      </c>
      <c r="E58" s="19" t="s">
        <v>75</v>
      </c>
      <c r="F58" s="19" t="s">
        <v>76</v>
      </c>
      <c r="G58" s="19" t="s">
        <v>77</v>
      </c>
      <c r="H58" s="20">
        <v>6</v>
      </c>
      <c r="I58" s="21">
        <v>9</v>
      </c>
      <c r="J58" s="21">
        <v>9</v>
      </c>
      <c r="K58" s="22">
        <v>5</v>
      </c>
      <c r="L58" s="22">
        <v>5</v>
      </c>
      <c r="M58" s="23">
        <f t="shared" si="18"/>
        <v>1</v>
      </c>
      <c r="N58" s="23">
        <f t="shared" si="18"/>
        <v>1</v>
      </c>
      <c r="O58" s="21">
        <v>1</v>
      </c>
      <c r="P58" s="21">
        <v>1</v>
      </c>
      <c r="Q58" s="21">
        <v>0</v>
      </c>
      <c r="R58" s="21">
        <v>0</v>
      </c>
      <c r="S58" s="24">
        <v>18</v>
      </c>
      <c r="T58" s="100">
        <f t="shared" si="19"/>
        <v>18</v>
      </c>
      <c r="U58" s="158"/>
      <c r="V58" s="158"/>
      <c r="W58" s="192">
        <f>SUM(T57:T59)</f>
        <v>54</v>
      </c>
    </row>
    <row r="59" spans="1:23">
      <c r="A59" s="193"/>
      <c r="B59" s="121">
        <v>744</v>
      </c>
      <c r="C59" s="19" t="s">
        <v>226</v>
      </c>
      <c r="D59" s="19" t="s">
        <v>127</v>
      </c>
      <c r="E59" s="19" t="s">
        <v>140</v>
      </c>
      <c r="F59" s="19" t="s">
        <v>141</v>
      </c>
      <c r="G59" s="19" t="s">
        <v>142</v>
      </c>
      <c r="H59" s="20">
        <v>6</v>
      </c>
      <c r="I59" s="21">
        <v>9</v>
      </c>
      <c r="J59" s="21">
        <v>9</v>
      </c>
      <c r="K59" s="22">
        <v>5</v>
      </c>
      <c r="L59" s="22">
        <v>5</v>
      </c>
      <c r="M59" s="23">
        <f t="shared" si="18"/>
        <v>1</v>
      </c>
      <c r="N59" s="23">
        <f t="shared" si="18"/>
        <v>1</v>
      </c>
      <c r="O59" s="21">
        <v>0</v>
      </c>
      <c r="P59" s="21">
        <v>0</v>
      </c>
      <c r="Q59" s="21">
        <v>1</v>
      </c>
      <c r="R59" s="21">
        <v>1</v>
      </c>
      <c r="S59" s="24">
        <v>18</v>
      </c>
      <c r="T59" s="100">
        <f t="shared" si="19"/>
        <v>18</v>
      </c>
      <c r="U59" s="158"/>
      <c r="V59" s="158"/>
      <c r="W59" s="193"/>
    </row>
    <row r="60" spans="1:23">
      <c r="A60" s="194" t="s">
        <v>209</v>
      </c>
      <c r="B60" s="182">
        <v>723</v>
      </c>
      <c r="C60" s="25" t="s">
        <v>227</v>
      </c>
      <c r="D60" s="25" t="s">
        <v>1</v>
      </c>
      <c r="E60" s="25" t="s">
        <v>72</v>
      </c>
      <c r="F60" s="25" t="s">
        <v>73</v>
      </c>
      <c r="G60" s="25" t="s">
        <v>74</v>
      </c>
      <c r="H60" s="26">
        <v>6</v>
      </c>
      <c r="I60" s="27">
        <v>9</v>
      </c>
      <c r="J60" s="27">
        <v>9</v>
      </c>
      <c r="K60" s="28">
        <v>5</v>
      </c>
      <c r="L60" s="28">
        <v>5</v>
      </c>
      <c r="M60" s="29">
        <f t="shared" si="18"/>
        <v>1</v>
      </c>
      <c r="N60" s="29">
        <f t="shared" si="18"/>
        <v>1</v>
      </c>
      <c r="O60" s="27">
        <v>1</v>
      </c>
      <c r="P60" s="27">
        <v>1</v>
      </c>
      <c r="Q60" s="27">
        <v>0</v>
      </c>
      <c r="R60" s="27">
        <v>0</v>
      </c>
      <c r="S60" s="30">
        <v>18</v>
      </c>
      <c r="T60" s="100">
        <f t="shared" si="19"/>
        <v>18</v>
      </c>
      <c r="U60" s="158"/>
      <c r="V60" s="158"/>
      <c r="W60" s="194" t="s">
        <v>209</v>
      </c>
    </row>
    <row r="61" spans="1:23">
      <c r="A61" s="192"/>
      <c r="B61" s="182">
        <v>723</v>
      </c>
      <c r="C61" s="25" t="s">
        <v>227</v>
      </c>
      <c r="D61" s="25" t="s">
        <v>1</v>
      </c>
      <c r="E61" s="25" t="s">
        <v>78</v>
      </c>
      <c r="F61" s="25" t="s">
        <v>79</v>
      </c>
      <c r="G61" s="25" t="s">
        <v>80</v>
      </c>
      <c r="H61" s="26">
        <v>6</v>
      </c>
      <c r="I61" s="27">
        <v>9</v>
      </c>
      <c r="J61" s="27">
        <v>9</v>
      </c>
      <c r="K61" s="28">
        <v>5</v>
      </c>
      <c r="L61" s="28">
        <v>5</v>
      </c>
      <c r="M61" s="29">
        <f t="shared" si="18"/>
        <v>1</v>
      </c>
      <c r="N61" s="29">
        <f t="shared" si="18"/>
        <v>1</v>
      </c>
      <c r="O61" s="27">
        <v>1</v>
      </c>
      <c r="P61" s="27">
        <v>1</v>
      </c>
      <c r="Q61" s="27">
        <v>0</v>
      </c>
      <c r="R61" s="27">
        <v>0</v>
      </c>
      <c r="S61" s="30">
        <v>18</v>
      </c>
      <c r="T61" s="100">
        <f t="shared" si="19"/>
        <v>18</v>
      </c>
      <c r="U61" s="158"/>
      <c r="V61" s="158"/>
      <c r="W61" s="192">
        <f>SUM(T60:T62)</f>
        <v>54</v>
      </c>
    </row>
    <row r="62" spans="1:23">
      <c r="A62" s="193"/>
      <c r="B62" s="328" t="s">
        <v>302</v>
      </c>
      <c r="C62" s="25" t="s">
        <v>227</v>
      </c>
      <c r="D62" s="25" t="s">
        <v>127</v>
      </c>
      <c r="E62" s="25" t="s">
        <v>240</v>
      </c>
      <c r="F62" s="285" t="s">
        <v>303</v>
      </c>
      <c r="G62" s="285" t="s">
        <v>304</v>
      </c>
      <c r="H62" s="26">
        <v>6</v>
      </c>
      <c r="I62" s="27">
        <v>9</v>
      </c>
      <c r="J62" s="27">
        <v>9</v>
      </c>
      <c r="K62" s="28">
        <v>5</v>
      </c>
      <c r="L62" s="28">
        <v>5</v>
      </c>
      <c r="M62" s="29">
        <f t="shared" si="18"/>
        <v>1</v>
      </c>
      <c r="N62" s="29">
        <f t="shared" si="18"/>
        <v>1</v>
      </c>
      <c r="O62" s="27">
        <v>0</v>
      </c>
      <c r="P62" s="27">
        <v>0</v>
      </c>
      <c r="Q62" s="27">
        <v>1</v>
      </c>
      <c r="R62" s="27">
        <v>1</v>
      </c>
      <c r="S62" s="30">
        <v>18</v>
      </c>
      <c r="T62" s="100">
        <f t="shared" si="19"/>
        <v>18</v>
      </c>
      <c r="U62" s="158"/>
      <c r="V62" s="158"/>
      <c r="W62" s="193"/>
    </row>
    <row r="63" spans="1:23">
      <c r="A63" s="196" t="s">
        <v>210</v>
      </c>
      <c r="B63" s="173">
        <v>732</v>
      </c>
      <c r="C63" s="59" t="s">
        <v>228</v>
      </c>
      <c r="D63" s="60" t="s">
        <v>127</v>
      </c>
      <c r="E63" s="59" t="s">
        <v>143</v>
      </c>
      <c r="F63" s="59" t="s">
        <v>144</v>
      </c>
      <c r="G63" s="59" t="s">
        <v>145</v>
      </c>
      <c r="H63" s="61">
        <v>6</v>
      </c>
      <c r="I63" s="62">
        <v>13.5</v>
      </c>
      <c r="J63" s="62">
        <v>4.5</v>
      </c>
      <c r="K63" s="63">
        <f>I63*10/3/H63</f>
        <v>7.5</v>
      </c>
      <c r="L63" s="63">
        <f>J63*10/3/H63</f>
        <v>2.5</v>
      </c>
      <c r="M63" s="64">
        <f t="shared" si="18"/>
        <v>1</v>
      </c>
      <c r="N63" s="64">
        <f t="shared" si="18"/>
        <v>1</v>
      </c>
      <c r="O63" s="62">
        <v>0</v>
      </c>
      <c r="P63" s="62">
        <v>0</v>
      </c>
      <c r="Q63" s="62">
        <v>1</v>
      </c>
      <c r="R63" s="62">
        <v>1</v>
      </c>
      <c r="S63" s="65">
        <f>I63*(O63+Q63)+J63*(P63+R63)</f>
        <v>18</v>
      </c>
      <c r="T63" s="100">
        <f t="shared" si="19"/>
        <v>18</v>
      </c>
      <c r="U63" s="158"/>
      <c r="V63" s="158"/>
      <c r="W63" s="196" t="s">
        <v>210</v>
      </c>
    </row>
    <row r="64" spans="1:23">
      <c r="A64" s="204"/>
      <c r="B64" s="173">
        <v>732</v>
      </c>
      <c r="C64" s="59" t="s">
        <v>228</v>
      </c>
      <c r="D64" s="60" t="s">
        <v>1</v>
      </c>
      <c r="E64" s="59" t="s">
        <v>66</v>
      </c>
      <c r="F64" s="59" t="s">
        <v>67</v>
      </c>
      <c r="G64" s="59" t="s">
        <v>68</v>
      </c>
      <c r="H64" s="61">
        <v>6</v>
      </c>
      <c r="I64" s="62">
        <v>13.5</v>
      </c>
      <c r="J64" s="62">
        <v>4.5</v>
      </c>
      <c r="K64" s="63">
        <v>7.5</v>
      </c>
      <c r="L64" s="63">
        <v>2.5</v>
      </c>
      <c r="M64" s="64">
        <f t="shared" si="18"/>
        <v>1</v>
      </c>
      <c r="N64" s="64">
        <f t="shared" si="18"/>
        <v>1</v>
      </c>
      <c r="O64" s="62">
        <v>1</v>
      </c>
      <c r="P64" s="62">
        <v>1</v>
      </c>
      <c r="Q64" s="62">
        <v>0</v>
      </c>
      <c r="R64" s="62">
        <v>0</v>
      </c>
      <c r="S64" s="65">
        <v>18</v>
      </c>
      <c r="T64" s="100">
        <f t="shared" si="19"/>
        <v>18</v>
      </c>
      <c r="U64" s="159">
        <f>SUM(T57:T64)</f>
        <v>144</v>
      </c>
      <c r="V64" s="159">
        <f>V150</f>
        <v>48.6</v>
      </c>
      <c r="W64" s="204">
        <f>SUM(T63:T64)</f>
        <v>36</v>
      </c>
    </row>
    <row r="65" spans="1:23">
      <c r="A65" s="220"/>
      <c r="G65" s="216" t="s">
        <v>230</v>
      </c>
      <c r="H65" s="217">
        <v>198</v>
      </c>
      <c r="I65" s="218"/>
      <c r="J65" s="219"/>
      <c r="V65" s="218" t="s">
        <v>233</v>
      </c>
      <c r="W65" s="220">
        <f>U64+V64</f>
        <v>192.6</v>
      </c>
    </row>
    <row r="66" spans="1:23">
      <c r="V66" s="243"/>
    </row>
    <row r="67" spans="1:23">
      <c r="B67" s="277" t="s">
        <v>270</v>
      </c>
      <c r="V67" s="161"/>
    </row>
    <row r="68" spans="1:23">
      <c r="A68" s="238" t="s">
        <v>272</v>
      </c>
      <c r="B68" s="240" t="s">
        <v>207</v>
      </c>
      <c r="C68" s="19" t="s">
        <v>241</v>
      </c>
      <c r="D68" s="19" t="s">
        <v>111</v>
      </c>
      <c r="E68" s="52" t="s">
        <v>124</v>
      </c>
      <c r="F68" s="19" t="s">
        <v>125</v>
      </c>
      <c r="G68" s="19" t="s">
        <v>126</v>
      </c>
      <c r="H68" s="20">
        <v>5</v>
      </c>
      <c r="I68" s="21">
        <v>9</v>
      </c>
      <c r="J68" s="21">
        <v>4.5</v>
      </c>
      <c r="K68" s="22">
        <v>4.5</v>
      </c>
      <c r="L68" s="22">
        <v>1.5</v>
      </c>
      <c r="M68" s="23">
        <f t="shared" ref="M68:N70" si="20">O68+Q68</f>
        <v>1</v>
      </c>
      <c r="N68" s="23">
        <f t="shared" si="20"/>
        <v>1</v>
      </c>
      <c r="O68" s="4">
        <v>1</v>
      </c>
      <c r="P68" s="4">
        <v>1</v>
      </c>
      <c r="Q68" s="4">
        <v>0</v>
      </c>
      <c r="R68" s="4">
        <v>0</v>
      </c>
      <c r="S68" s="14">
        <v>9</v>
      </c>
      <c r="T68" s="100">
        <f>I68*M68+J68*N68</f>
        <v>13.5</v>
      </c>
      <c r="U68" s="160"/>
      <c r="V68" s="160"/>
      <c r="W68" s="238" t="s">
        <v>272</v>
      </c>
    </row>
    <row r="69" spans="1:23">
      <c r="A69" s="205"/>
      <c r="B69" s="314">
        <v>710</v>
      </c>
      <c r="C69" s="66" t="s">
        <v>241</v>
      </c>
      <c r="D69" s="67">
        <v>3</v>
      </c>
      <c r="E69" s="315" t="s">
        <v>240</v>
      </c>
      <c r="F69" s="316" t="s">
        <v>273</v>
      </c>
      <c r="G69" s="316" t="s">
        <v>275</v>
      </c>
      <c r="H69" s="20">
        <v>5</v>
      </c>
      <c r="I69" s="21">
        <v>9</v>
      </c>
      <c r="J69" s="21">
        <v>4.5</v>
      </c>
      <c r="K69" s="22">
        <v>4.5</v>
      </c>
      <c r="L69" s="22">
        <v>1.5</v>
      </c>
      <c r="M69" s="23">
        <f t="shared" si="20"/>
        <v>1</v>
      </c>
      <c r="N69" s="23">
        <f t="shared" si="20"/>
        <v>1</v>
      </c>
      <c r="O69" s="4">
        <v>1</v>
      </c>
      <c r="P69" s="4">
        <v>1</v>
      </c>
      <c r="Q69" s="4">
        <v>0</v>
      </c>
      <c r="R69" s="4">
        <v>0</v>
      </c>
      <c r="S69" s="14">
        <v>9</v>
      </c>
      <c r="T69" s="100">
        <f>I69*M69+J69*N69</f>
        <v>13.5</v>
      </c>
      <c r="U69" s="158"/>
      <c r="V69" s="158"/>
      <c r="W69" s="205">
        <f>SUM(T68:T70)</f>
        <v>40.5</v>
      </c>
    </row>
    <row r="70" spans="1:23">
      <c r="A70" s="205"/>
      <c r="B70" s="317">
        <v>707</v>
      </c>
      <c r="C70" s="318" t="s">
        <v>241</v>
      </c>
      <c r="D70" s="317">
        <v>3</v>
      </c>
      <c r="E70" s="318" t="s">
        <v>240</v>
      </c>
      <c r="F70" s="316" t="s">
        <v>274</v>
      </c>
      <c r="G70" s="316" t="s">
        <v>276</v>
      </c>
      <c r="H70" s="20">
        <v>5</v>
      </c>
      <c r="I70" s="21">
        <v>9</v>
      </c>
      <c r="J70" s="21">
        <v>4.5</v>
      </c>
      <c r="K70" s="22">
        <v>4.5</v>
      </c>
      <c r="L70" s="22">
        <v>1.5</v>
      </c>
      <c r="M70" s="23">
        <f t="shared" si="20"/>
        <v>1</v>
      </c>
      <c r="N70" s="23">
        <f t="shared" si="20"/>
        <v>1</v>
      </c>
      <c r="O70" s="4">
        <v>1</v>
      </c>
      <c r="P70" s="4">
        <v>1</v>
      </c>
      <c r="Q70" s="4">
        <v>0</v>
      </c>
      <c r="R70" s="4">
        <v>0</v>
      </c>
      <c r="S70" s="14">
        <v>9</v>
      </c>
      <c r="T70" s="100">
        <f>I70*M70+J70*N70</f>
        <v>13.5</v>
      </c>
      <c r="U70" s="158"/>
      <c r="V70" s="158"/>
      <c r="W70" s="205"/>
    </row>
    <row r="71" spans="1:23" hidden="1">
      <c r="A71" s="202"/>
      <c r="B71" s="173">
        <v>710</v>
      </c>
      <c r="C71" s="1" t="s">
        <v>110</v>
      </c>
      <c r="D71" s="1" t="s">
        <v>111</v>
      </c>
      <c r="E71" s="1" t="s">
        <v>118</v>
      </c>
      <c r="F71" s="239" t="s">
        <v>119</v>
      </c>
      <c r="G71" s="1" t="s">
        <v>120</v>
      </c>
      <c r="H71" s="2">
        <v>5</v>
      </c>
      <c r="I71" s="4">
        <v>9</v>
      </c>
      <c r="J71" s="4">
        <v>4.5</v>
      </c>
      <c r="K71" s="3">
        <v>9</v>
      </c>
      <c r="L71" s="3">
        <v>3</v>
      </c>
      <c r="M71" s="16">
        <v>0</v>
      </c>
      <c r="N71" s="16">
        <v>0</v>
      </c>
      <c r="O71" s="4">
        <v>1</v>
      </c>
      <c r="P71" s="4">
        <v>1</v>
      </c>
      <c r="Q71" s="4">
        <v>0</v>
      </c>
      <c r="R71" s="4">
        <v>0</v>
      </c>
      <c r="S71" s="14">
        <v>18</v>
      </c>
      <c r="T71" s="100">
        <f t="shared" ref="T71:T72" si="21">I71*M71+J71*N71</f>
        <v>0</v>
      </c>
      <c r="U71" s="158"/>
      <c r="V71" s="158"/>
      <c r="W71" s="202"/>
    </row>
    <row r="72" spans="1:23">
      <c r="A72" s="278" t="s">
        <v>239</v>
      </c>
      <c r="B72" s="182">
        <v>701</v>
      </c>
      <c r="C72" s="25" t="s">
        <v>242</v>
      </c>
      <c r="D72" s="25" t="s">
        <v>111</v>
      </c>
      <c r="E72" s="25" t="s">
        <v>121</v>
      </c>
      <c r="F72" s="25" t="s">
        <v>122</v>
      </c>
      <c r="G72" s="25" t="s">
        <v>123</v>
      </c>
      <c r="H72" s="26">
        <v>5</v>
      </c>
      <c r="I72" s="27">
        <v>9</v>
      </c>
      <c r="J72" s="27">
        <v>4.5</v>
      </c>
      <c r="K72" s="28">
        <v>9</v>
      </c>
      <c r="L72" s="28">
        <v>3</v>
      </c>
      <c r="M72" s="29">
        <f t="shared" ref="M72:N72" si="22">O72+Q72</f>
        <v>1</v>
      </c>
      <c r="N72" s="29">
        <f t="shared" si="22"/>
        <v>1</v>
      </c>
      <c r="O72" s="4">
        <v>1</v>
      </c>
      <c r="P72" s="4">
        <v>1</v>
      </c>
      <c r="Q72" s="4">
        <v>0</v>
      </c>
      <c r="R72" s="4">
        <v>0</v>
      </c>
      <c r="S72" s="14">
        <v>18</v>
      </c>
      <c r="T72" s="100">
        <f t="shared" si="21"/>
        <v>13.5</v>
      </c>
      <c r="U72" s="158"/>
      <c r="V72" s="158"/>
      <c r="W72" s="278" t="s">
        <v>239</v>
      </c>
    </row>
    <row r="73" spans="1:23">
      <c r="A73" s="205"/>
      <c r="B73" s="182">
        <v>707</v>
      </c>
      <c r="C73" s="25" t="s">
        <v>242</v>
      </c>
      <c r="D73" s="25" t="s">
        <v>111</v>
      </c>
      <c r="E73" s="25" t="s">
        <v>112</v>
      </c>
      <c r="F73" s="25" t="s">
        <v>113</v>
      </c>
      <c r="G73" s="25" t="s">
        <v>114</v>
      </c>
      <c r="H73" s="26">
        <v>5</v>
      </c>
      <c r="I73" s="27">
        <v>9</v>
      </c>
      <c r="J73" s="27">
        <v>4.5</v>
      </c>
      <c r="K73" s="28">
        <v>9</v>
      </c>
      <c r="L73" s="28">
        <v>3</v>
      </c>
      <c r="M73" s="29">
        <f>O73+Q73</f>
        <v>1</v>
      </c>
      <c r="N73" s="29">
        <f>P73+R73</f>
        <v>1</v>
      </c>
      <c r="O73" s="4">
        <v>1</v>
      </c>
      <c r="P73" s="4">
        <v>1</v>
      </c>
      <c r="Q73" s="4">
        <v>0</v>
      </c>
      <c r="R73" s="4">
        <v>0</v>
      </c>
      <c r="S73" s="14">
        <v>18</v>
      </c>
      <c r="T73" s="100">
        <f>I73*M73+J73*N73</f>
        <v>13.5</v>
      </c>
      <c r="U73" s="158"/>
      <c r="V73" s="158"/>
      <c r="W73" s="205">
        <f>SUM(T72:T74)</f>
        <v>40.5</v>
      </c>
    </row>
    <row r="74" spans="1:23">
      <c r="A74" s="203"/>
      <c r="B74" s="182">
        <v>707</v>
      </c>
      <c r="C74" s="25" t="s">
        <v>242</v>
      </c>
      <c r="D74" s="25" t="s">
        <v>111</v>
      </c>
      <c r="E74" s="25" t="s">
        <v>115</v>
      </c>
      <c r="F74" s="25" t="s">
        <v>116</v>
      </c>
      <c r="G74" s="25" t="s">
        <v>117</v>
      </c>
      <c r="H74" s="26">
        <v>5</v>
      </c>
      <c r="I74" s="27">
        <v>4.5</v>
      </c>
      <c r="J74" s="27">
        <v>9</v>
      </c>
      <c r="K74" s="28">
        <v>6</v>
      </c>
      <c r="L74" s="28">
        <v>6</v>
      </c>
      <c r="M74" s="29">
        <f>O74+Q74</f>
        <v>1</v>
      </c>
      <c r="N74" s="29">
        <f>P74+R74</f>
        <v>1</v>
      </c>
      <c r="O74" s="4">
        <v>1</v>
      </c>
      <c r="P74" s="4">
        <v>1</v>
      </c>
      <c r="Q74" s="4">
        <v>0</v>
      </c>
      <c r="R74" s="4">
        <v>0</v>
      </c>
      <c r="S74" s="14">
        <v>18</v>
      </c>
      <c r="T74" s="100">
        <f>I74*M74+J74*N74</f>
        <v>13.5</v>
      </c>
      <c r="U74" s="159">
        <f>SUM(T68:T74)</f>
        <v>81</v>
      </c>
      <c r="V74" s="159">
        <v>0</v>
      </c>
      <c r="W74" s="203"/>
    </row>
    <row r="75" spans="1:23">
      <c r="A75" s="220"/>
      <c r="C75" s="6"/>
      <c r="D75" s="6"/>
      <c r="E75" s="13"/>
      <c r="F75" s="6"/>
      <c r="G75" s="216" t="s">
        <v>232</v>
      </c>
      <c r="H75" s="217">
        <v>81</v>
      </c>
      <c r="I75" s="218"/>
      <c r="J75" s="219"/>
      <c r="K75" s="8"/>
      <c r="L75" s="8"/>
      <c r="M75" s="17"/>
      <c r="N75" s="17"/>
      <c r="O75" s="9"/>
      <c r="P75" s="9"/>
      <c r="Q75" s="9"/>
      <c r="R75" s="9"/>
      <c r="S75" s="10"/>
      <c r="T75" s="114"/>
      <c r="U75" s="166"/>
      <c r="V75" s="218" t="s">
        <v>233</v>
      </c>
      <c r="W75" s="220">
        <f>U74+V74</f>
        <v>81</v>
      </c>
    </row>
    <row r="76" spans="1:23">
      <c r="A76" s="153"/>
      <c r="I76" s="115"/>
      <c r="N76" s="207" t="s">
        <v>229</v>
      </c>
      <c r="O76" s="208"/>
      <c r="P76" s="208"/>
      <c r="Q76" s="208"/>
      <c r="R76" s="208"/>
      <c r="S76" s="208"/>
      <c r="T76" s="209">
        <f>U76+V76</f>
        <v>940.5</v>
      </c>
      <c r="U76" s="161">
        <f>SUM(U9:U74)</f>
        <v>697.5</v>
      </c>
      <c r="V76" s="161">
        <f>SUM(V9:V74)</f>
        <v>243</v>
      </c>
      <c r="W76" s="153"/>
    </row>
    <row r="77" spans="1:23" ht="18.75">
      <c r="B77" s="232"/>
      <c r="C77" s="233" t="s">
        <v>238</v>
      </c>
      <c r="D77" s="234"/>
      <c r="E77" s="234"/>
      <c r="F77" s="235"/>
      <c r="V77" s="161"/>
    </row>
    <row r="78" spans="1:23" ht="30" customHeight="1">
      <c r="A78" s="230" t="s">
        <v>221</v>
      </c>
      <c r="B78" s="231" t="s">
        <v>163</v>
      </c>
      <c r="C78" s="223" t="s">
        <v>26</v>
      </c>
      <c r="D78" s="223" t="s">
        <v>27</v>
      </c>
      <c r="E78" s="223" t="s">
        <v>28</v>
      </c>
      <c r="F78" s="223" t="s">
        <v>29</v>
      </c>
      <c r="G78" s="223" t="s">
        <v>39</v>
      </c>
      <c r="H78" s="224" t="s">
        <v>30</v>
      </c>
      <c r="I78" s="225" t="s">
        <v>151</v>
      </c>
      <c r="J78" s="225" t="s">
        <v>152</v>
      </c>
      <c r="K78" s="226" t="s">
        <v>31</v>
      </c>
      <c r="L78" s="226" t="s">
        <v>32</v>
      </c>
      <c r="M78" s="227" t="s">
        <v>149</v>
      </c>
      <c r="N78" s="227" t="s">
        <v>150</v>
      </c>
      <c r="O78" s="225" t="s">
        <v>33</v>
      </c>
      <c r="P78" s="225" t="s">
        <v>34</v>
      </c>
      <c r="Q78" s="225" t="s">
        <v>35</v>
      </c>
      <c r="R78" s="225" t="s">
        <v>36</v>
      </c>
      <c r="S78" s="225" t="s">
        <v>37</v>
      </c>
      <c r="T78" s="225" t="s">
        <v>38</v>
      </c>
      <c r="U78" s="228" t="s">
        <v>153</v>
      </c>
      <c r="V78" s="228" t="s">
        <v>154</v>
      </c>
      <c r="W78" s="230" t="s">
        <v>221</v>
      </c>
    </row>
    <row r="79" spans="1:23">
      <c r="V79" s="161"/>
    </row>
    <row r="80" spans="1:23">
      <c r="A80" s="260" t="s">
        <v>224</v>
      </c>
      <c r="B80" s="261">
        <v>756</v>
      </c>
      <c r="C80" s="1" t="s">
        <v>160</v>
      </c>
      <c r="D80" s="1" t="s">
        <v>1</v>
      </c>
      <c r="E80" s="1" t="s">
        <v>59</v>
      </c>
      <c r="F80" s="1" t="s">
        <v>60</v>
      </c>
      <c r="G80" s="1" t="s">
        <v>61</v>
      </c>
      <c r="H80" s="2">
        <v>6</v>
      </c>
      <c r="I80" s="4">
        <v>13.5</v>
      </c>
      <c r="J80" s="4">
        <v>4.5</v>
      </c>
      <c r="K80" s="3">
        <v>7.5</v>
      </c>
      <c r="L80" s="3">
        <v>2.5</v>
      </c>
      <c r="M80" s="16">
        <v>1</v>
      </c>
      <c r="N80" s="16">
        <v>2</v>
      </c>
      <c r="O80" s="4">
        <v>0.4</v>
      </c>
      <c r="P80" s="4">
        <v>0.8</v>
      </c>
      <c r="Q80" s="4">
        <v>0</v>
      </c>
      <c r="R80" s="4">
        <v>0</v>
      </c>
      <c r="S80" s="14">
        <v>9</v>
      </c>
      <c r="T80" s="100">
        <f t="shared" ref="T80:T89" si="23">I80*M80+J80*N80</f>
        <v>22.5</v>
      </c>
      <c r="U80" s="160"/>
      <c r="V80" s="160"/>
      <c r="W80" s="201" t="s">
        <v>224</v>
      </c>
    </row>
    <row r="81" spans="1:23">
      <c r="A81" s="262"/>
      <c r="B81" s="261">
        <v>756</v>
      </c>
      <c r="C81" s="1" t="s">
        <v>160</v>
      </c>
      <c r="D81" s="1" t="s">
        <v>1</v>
      </c>
      <c r="E81" s="1" t="s">
        <v>62</v>
      </c>
      <c r="F81" s="1" t="s">
        <v>63</v>
      </c>
      <c r="G81" s="1" t="s">
        <v>64</v>
      </c>
      <c r="H81" s="2">
        <v>6</v>
      </c>
      <c r="I81" s="4">
        <v>0</v>
      </c>
      <c r="J81" s="4">
        <v>18</v>
      </c>
      <c r="K81" s="3">
        <v>0</v>
      </c>
      <c r="L81" s="3">
        <v>10</v>
      </c>
      <c r="M81" s="16">
        <f t="shared" ref="M81" si="24">O81+Q81</f>
        <v>0</v>
      </c>
      <c r="N81" s="42">
        <v>2</v>
      </c>
      <c r="O81" s="4">
        <v>0</v>
      </c>
      <c r="P81" s="4">
        <v>0.4</v>
      </c>
      <c r="Q81" s="4">
        <v>0</v>
      </c>
      <c r="R81" s="4">
        <v>0</v>
      </c>
      <c r="S81" s="14">
        <v>7.2</v>
      </c>
      <c r="T81" s="100">
        <f t="shared" si="23"/>
        <v>36</v>
      </c>
      <c r="U81" s="158"/>
      <c r="V81" s="158"/>
      <c r="W81" s="205">
        <f>SUM(T80:T83)</f>
        <v>99</v>
      </c>
    </row>
    <row r="82" spans="1:23">
      <c r="A82" s="263"/>
      <c r="B82" s="261">
        <v>756</v>
      </c>
      <c r="C82" s="1" t="s">
        <v>160</v>
      </c>
      <c r="D82" s="1" t="s">
        <v>127</v>
      </c>
      <c r="E82" s="1" t="s">
        <v>134</v>
      </c>
      <c r="F82" s="1" t="s">
        <v>135</v>
      </c>
      <c r="G82" s="1" t="s">
        <v>136</v>
      </c>
      <c r="H82" s="2">
        <v>6</v>
      </c>
      <c r="I82" s="4">
        <v>13.5</v>
      </c>
      <c r="J82" s="4">
        <v>4.5</v>
      </c>
      <c r="K82" s="3">
        <v>7.5</v>
      </c>
      <c r="L82" s="3">
        <v>2.5</v>
      </c>
      <c r="M82" s="16">
        <v>1</v>
      </c>
      <c r="N82" s="16">
        <v>2</v>
      </c>
      <c r="O82" s="4">
        <v>0</v>
      </c>
      <c r="P82" s="4">
        <v>0</v>
      </c>
      <c r="Q82" s="4">
        <v>0.4</v>
      </c>
      <c r="R82" s="4">
        <v>0.8</v>
      </c>
      <c r="S82" s="14">
        <v>9</v>
      </c>
      <c r="T82" s="100">
        <f t="shared" si="23"/>
        <v>22.5</v>
      </c>
      <c r="U82" s="158"/>
      <c r="V82" s="158"/>
      <c r="W82" s="202"/>
    </row>
    <row r="83" spans="1:23">
      <c r="A83" s="264"/>
      <c r="B83" s="261">
        <v>756</v>
      </c>
      <c r="C83" s="1" t="s">
        <v>160</v>
      </c>
      <c r="D83" s="1" t="s">
        <v>127</v>
      </c>
      <c r="E83" s="1" t="s">
        <v>146</v>
      </c>
      <c r="F83" s="1" t="s">
        <v>147</v>
      </c>
      <c r="G83" s="1" t="s">
        <v>148</v>
      </c>
      <c r="H83" s="2">
        <v>3</v>
      </c>
      <c r="I83" s="4">
        <v>0</v>
      </c>
      <c r="J83" s="4">
        <v>9</v>
      </c>
      <c r="K83" s="3">
        <v>10</v>
      </c>
      <c r="L83" s="3">
        <v>0</v>
      </c>
      <c r="M83" s="16">
        <v>0</v>
      </c>
      <c r="N83" s="42">
        <v>2</v>
      </c>
      <c r="O83" s="4">
        <v>0</v>
      </c>
      <c r="P83" s="4">
        <v>0</v>
      </c>
      <c r="Q83" s="4">
        <v>2</v>
      </c>
      <c r="R83" s="4">
        <v>0</v>
      </c>
      <c r="S83" s="14">
        <v>18</v>
      </c>
      <c r="T83" s="100">
        <f t="shared" si="23"/>
        <v>18</v>
      </c>
      <c r="U83" s="158"/>
      <c r="V83" s="158"/>
      <c r="W83" s="203"/>
    </row>
    <row r="84" spans="1:23">
      <c r="A84" s="265" t="s">
        <v>222</v>
      </c>
      <c r="B84" s="266">
        <v>710.72900000000004</v>
      </c>
      <c r="C84" s="59" t="s">
        <v>160</v>
      </c>
      <c r="D84" s="59" t="s">
        <v>127</v>
      </c>
      <c r="E84" s="59" t="s">
        <v>128</v>
      </c>
      <c r="F84" s="59" t="s">
        <v>129</v>
      </c>
      <c r="G84" s="59" t="s">
        <v>130</v>
      </c>
      <c r="H84" s="61">
        <v>6</v>
      </c>
      <c r="I84" s="62">
        <v>9</v>
      </c>
      <c r="J84" s="62">
        <v>9</v>
      </c>
      <c r="K84" s="63">
        <v>2.5</v>
      </c>
      <c r="L84" s="63">
        <v>2.5</v>
      </c>
      <c r="M84" s="64">
        <v>1</v>
      </c>
      <c r="N84" s="64">
        <v>2</v>
      </c>
      <c r="O84" s="46">
        <v>0</v>
      </c>
      <c r="P84" s="46">
        <v>0</v>
      </c>
      <c r="Q84" s="46">
        <v>0.2</v>
      </c>
      <c r="R84" s="46">
        <v>0.4</v>
      </c>
      <c r="S84" s="58">
        <v>2.7</v>
      </c>
      <c r="T84" s="100">
        <f t="shared" si="23"/>
        <v>27</v>
      </c>
      <c r="U84" s="158"/>
      <c r="V84" s="158"/>
      <c r="W84" s="237" t="s">
        <v>222</v>
      </c>
    </row>
    <row r="85" spans="1:23">
      <c r="A85" s="262"/>
      <c r="B85" s="266">
        <v>709.74400000000003</v>
      </c>
      <c r="C85" s="59" t="s">
        <v>160</v>
      </c>
      <c r="D85" s="59" t="s">
        <v>127</v>
      </c>
      <c r="E85" s="59" t="s">
        <v>131</v>
      </c>
      <c r="F85" s="59" t="s">
        <v>132</v>
      </c>
      <c r="G85" s="59" t="s">
        <v>133</v>
      </c>
      <c r="H85" s="61">
        <v>6</v>
      </c>
      <c r="I85" s="62">
        <v>9</v>
      </c>
      <c r="J85" s="62">
        <v>9</v>
      </c>
      <c r="K85" s="63">
        <v>3.3334999999999995</v>
      </c>
      <c r="L85" s="63">
        <v>3.3334999999999995</v>
      </c>
      <c r="M85" s="64">
        <v>1</v>
      </c>
      <c r="N85" s="64">
        <v>2</v>
      </c>
      <c r="O85" s="46">
        <v>0</v>
      </c>
      <c r="P85" s="46">
        <v>0</v>
      </c>
      <c r="Q85" s="46">
        <v>0.2</v>
      </c>
      <c r="R85" s="46">
        <v>0.4</v>
      </c>
      <c r="S85" s="58">
        <v>3.6001799999999999</v>
      </c>
      <c r="T85" s="100">
        <f t="shared" si="23"/>
        <v>27</v>
      </c>
      <c r="U85" s="158"/>
      <c r="V85" s="158"/>
      <c r="W85" s="205">
        <f>SUM(T84:T86)</f>
        <v>72</v>
      </c>
    </row>
    <row r="86" spans="1:23" ht="15" customHeight="1">
      <c r="A86" s="264"/>
      <c r="B86" s="309" t="s">
        <v>170</v>
      </c>
      <c r="C86" s="73" t="s">
        <v>160</v>
      </c>
      <c r="D86" s="73" t="s">
        <v>127</v>
      </c>
      <c r="E86" s="73" t="s">
        <v>240</v>
      </c>
      <c r="F86" s="310" t="s">
        <v>161</v>
      </c>
      <c r="G86" s="310" t="s">
        <v>162</v>
      </c>
      <c r="H86" s="61">
        <v>6</v>
      </c>
      <c r="I86" s="62">
        <v>9</v>
      </c>
      <c r="J86" s="62">
        <v>9</v>
      </c>
      <c r="K86" s="63"/>
      <c r="L86" s="63"/>
      <c r="M86" s="64">
        <v>1</v>
      </c>
      <c r="N86" s="64">
        <v>1</v>
      </c>
      <c r="O86" s="21"/>
      <c r="P86" s="21"/>
      <c r="Q86" s="21"/>
      <c r="R86" s="21"/>
      <c r="S86" s="24"/>
      <c r="T86" s="100">
        <f t="shared" si="23"/>
        <v>18</v>
      </c>
      <c r="U86" s="158"/>
      <c r="V86" s="158"/>
      <c r="W86" s="203"/>
    </row>
    <row r="87" spans="1:23" ht="15" customHeight="1">
      <c r="A87" s="268" t="s">
        <v>223</v>
      </c>
      <c r="B87" s="311" t="s">
        <v>279</v>
      </c>
      <c r="C87" s="66" t="s">
        <v>160</v>
      </c>
      <c r="D87" s="66" t="s">
        <v>127</v>
      </c>
      <c r="E87" s="312" t="s">
        <v>240</v>
      </c>
      <c r="F87" s="313" t="s">
        <v>167</v>
      </c>
      <c r="G87" s="313" t="s">
        <v>164</v>
      </c>
      <c r="H87" s="240">
        <v>6</v>
      </c>
      <c r="I87" s="21">
        <v>13.5</v>
      </c>
      <c r="J87" s="21">
        <v>4.5</v>
      </c>
      <c r="K87" s="22">
        <f>I87*10/3/H87</f>
        <v>7.5</v>
      </c>
      <c r="L87" s="22">
        <f>J87*10/3/H87</f>
        <v>2.5</v>
      </c>
      <c r="M87" s="23">
        <v>1</v>
      </c>
      <c r="N87" s="23">
        <v>2</v>
      </c>
      <c r="O87" s="120"/>
      <c r="P87" s="120"/>
      <c r="Q87" s="120"/>
      <c r="R87" s="120"/>
      <c r="S87" s="120"/>
      <c r="T87" s="100">
        <f t="shared" si="23"/>
        <v>22.5</v>
      </c>
      <c r="U87" s="158"/>
      <c r="V87" s="158"/>
      <c r="W87" s="238" t="s">
        <v>223</v>
      </c>
    </row>
    <row r="88" spans="1:23" ht="15" customHeight="1">
      <c r="A88" s="262"/>
      <c r="B88" s="311" t="s">
        <v>279</v>
      </c>
      <c r="C88" s="66" t="s">
        <v>160</v>
      </c>
      <c r="D88" s="66" t="s">
        <v>127</v>
      </c>
      <c r="E88" s="312" t="s">
        <v>240</v>
      </c>
      <c r="F88" s="313" t="s">
        <v>168</v>
      </c>
      <c r="G88" s="313" t="s">
        <v>165</v>
      </c>
      <c r="H88" s="240">
        <v>6</v>
      </c>
      <c r="I88" s="21">
        <v>13.5</v>
      </c>
      <c r="J88" s="21">
        <v>4.5</v>
      </c>
      <c r="K88" s="22">
        <v>7.5</v>
      </c>
      <c r="L88" s="22">
        <v>2.5</v>
      </c>
      <c r="M88" s="23">
        <v>1</v>
      </c>
      <c r="N88" s="23">
        <v>2</v>
      </c>
      <c r="O88" s="120"/>
      <c r="P88" s="120"/>
      <c r="Q88" s="120"/>
      <c r="R88" s="120"/>
      <c r="S88" s="120"/>
      <c r="T88" s="100">
        <f t="shared" si="23"/>
        <v>22.5</v>
      </c>
      <c r="U88" s="158"/>
      <c r="V88" s="158"/>
      <c r="W88" s="205">
        <f>SUM(T87:T89)</f>
        <v>72</v>
      </c>
    </row>
    <row r="89" spans="1:23" ht="15" customHeight="1">
      <c r="A89" s="272"/>
      <c r="B89" s="240">
        <v>709</v>
      </c>
      <c r="C89" s="19" t="s">
        <v>160</v>
      </c>
      <c r="D89" s="19" t="s">
        <v>127</v>
      </c>
      <c r="E89" s="270" t="s">
        <v>240</v>
      </c>
      <c r="F89" s="241" t="s">
        <v>169</v>
      </c>
      <c r="G89" s="271" t="s">
        <v>286</v>
      </c>
      <c r="H89" s="240">
        <v>6</v>
      </c>
      <c r="I89" s="21">
        <v>9</v>
      </c>
      <c r="J89" s="21">
        <v>9</v>
      </c>
      <c r="K89" s="22">
        <v>7.5</v>
      </c>
      <c r="L89" s="22">
        <v>2.5</v>
      </c>
      <c r="M89" s="23">
        <v>1</v>
      </c>
      <c r="N89" s="23">
        <v>2</v>
      </c>
      <c r="O89" s="120"/>
      <c r="P89" s="120"/>
      <c r="Q89" s="120"/>
      <c r="R89" s="120"/>
      <c r="S89" s="120"/>
      <c r="T89" s="100">
        <f t="shared" si="23"/>
        <v>27</v>
      </c>
      <c r="U89" s="159"/>
      <c r="V89" s="159"/>
      <c r="W89" s="190"/>
    </row>
    <row r="90" spans="1:23" ht="15" customHeight="1">
      <c r="B90" s="273"/>
      <c r="C90" s="208"/>
      <c r="D90" s="208"/>
      <c r="E90" s="208"/>
      <c r="F90" s="208"/>
      <c r="G90" s="208"/>
      <c r="H90" s="208"/>
      <c r="V90" s="161">
        <f>W81+W85+W88</f>
        <v>243</v>
      </c>
    </row>
    <row r="91" spans="1:23" ht="15" hidden="1" customHeight="1">
      <c r="B91" s="273"/>
      <c r="C91" s="116" t="s">
        <v>211</v>
      </c>
      <c r="D91" s="208"/>
      <c r="E91" s="208"/>
      <c r="F91" s="208"/>
      <c r="G91" s="208"/>
      <c r="H91" s="208"/>
      <c r="V91" s="161"/>
    </row>
    <row r="92" spans="1:23" ht="15" hidden="1" customHeight="1">
      <c r="B92" s="273"/>
      <c r="C92" s="116"/>
      <c r="D92" s="208"/>
      <c r="E92" s="208"/>
      <c r="F92" s="208"/>
      <c r="G92" s="208"/>
      <c r="H92" s="208"/>
      <c r="V92" s="161"/>
    </row>
    <row r="93" spans="1:23" hidden="1">
      <c r="B93" s="261">
        <v>756</v>
      </c>
      <c r="C93" s="1" t="s">
        <v>172</v>
      </c>
      <c r="D93" s="1" t="s">
        <v>1</v>
      </c>
      <c r="E93" s="1" t="s">
        <v>59</v>
      </c>
      <c r="F93" s="1" t="s">
        <v>60</v>
      </c>
      <c r="G93" s="1" t="s">
        <v>61</v>
      </c>
      <c r="H93" s="2">
        <v>6</v>
      </c>
      <c r="I93" s="4">
        <v>13.5</v>
      </c>
      <c r="J93" s="4">
        <v>4.5</v>
      </c>
      <c r="K93" s="3">
        <v>7.5</v>
      </c>
      <c r="L93" s="3">
        <v>2.5</v>
      </c>
      <c r="M93" s="16">
        <f t="shared" ref="M93:N102" si="25">M80/5</f>
        <v>0.2</v>
      </c>
      <c r="N93" s="16">
        <f t="shared" si="25"/>
        <v>0.4</v>
      </c>
      <c r="O93" s="4">
        <v>0.4</v>
      </c>
      <c r="P93" s="4">
        <v>0.8</v>
      </c>
      <c r="Q93" s="4">
        <v>0</v>
      </c>
      <c r="R93" s="4">
        <v>0</v>
      </c>
      <c r="S93" s="14">
        <v>9</v>
      </c>
      <c r="T93" s="100">
        <f t="shared" ref="T93:T102" si="26">I93*M93+J93*N93</f>
        <v>4.5</v>
      </c>
      <c r="U93" s="160"/>
      <c r="V93" s="160"/>
    </row>
    <row r="94" spans="1:23" hidden="1">
      <c r="B94" s="261">
        <v>756</v>
      </c>
      <c r="C94" s="1" t="s">
        <v>172</v>
      </c>
      <c r="D94" s="1" t="s">
        <v>1</v>
      </c>
      <c r="E94" s="1" t="s">
        <v>62</v>
      </c>
      <c r="F94" s="1" t="s">
        <v>63</v>
      </c>
      <c r="G94" s="1" t="s">
        <v>64</v>
      </c>
      <c r="H94" s="2">
        <v>6</v>
      </c>
      <c r="I94" s="4">
        <v>0</v>
      </c>
      <c r="J94" s="4">
        <v>18</v>
      </c>
      <c r="K94" s="3">
        <v>0</v>
      </c>
      <c r="L94" s="3">
        <v>10</v>
      </c>
      <c r="M94" s="16">
        <f t="shared" si="25"/>
        <v>0</v>
      </c>
      <c r="N94" s="16">
        <f t="shared" si="25"/>
        <v>0.4</v>
      </c>
      <c r="O94" s="4">
        <v>0</v>
      </c>
      <c r="P94" s="4">
        <v>0.4</v>
      </c>
      <c r="Q94" s="4">
        <v>0</v>
      </c>
      <c r="R94" s="4">
        <v>0</v>
      </c>
      <c r="S94" s="14">
        <v>7.2</v>
      </c>
      <c r="T94" s="100">
        <f t="shared" si="26"/>
        <v>7.2</v>
      </c>
      <c r="U94" s="158"/>
      <c r="V94" s="158"/>
    </row>
    <row r="95" spans="1:23" hidden="1">
      <c r="B95" s="261">
        <v>756</v>
      </c>
      <c r="C95" s="1" t="s">
        <v>172</v>
      </c>
      <c r="D95" s="1" t="s">
        <v>127</v>
      </c>
      <c r="E95" s="1" t="s">
        <v>134</v>
      </c>
      <c r="F95" s="1" t="s">
        <v>135</v>
      </c>
      <c r="G95" s="1" t="s">
        <v>136</v>
      </c>
      <c r="H95" s="2">
        <v>6</v>
      </c>
      <c r="I95" s="4">
        <v>13.5</v>
      </c>
      <c r="J95" s="4">
        <v>4.5</v>
      </c>
      <c r="K95" s="3">
        <v>7.5</v>
      </c>
      <c r="L95" s="3">
        <v>2.5</v>
      </c>
      <c r="M95" s="16">
        <f t="shared" si="25"/>
        <v>0.2</v>
      </c>
      <c r="N95" s="16">
        <f t="shared" si="25"/>
        <v>0.4</v>
      </c>
      <c r="O95" s="4">
        <v>0</v>
      </c>
      <c r="P95" s="4">
        <v>0</v>
      </c>
      <c r="Q95" s="4">
        <v>0.4</v>
      </c>
      <c r="R95" s="4">
        <v>0.8</v>
      </c>
      <c r="S95" s="14">
        <v>9</v>
      </c>
      <c r="T95" s="100">
        <f t="shared" si="26"/>
        <v>4.5</v>
      </c>
      <c r="U95" s="158"/>
      <c r="V95" s="158"/>
    </row>
    <row r="96" spans="1:23" hidden="1">
      <c r="B96" s="261">
        <v>756</v>
      </c>
      <c r="C96" s="1" t="s">
        <v>172</v>
      </c>
      <c r="D96" s="1" t="s">
        <v>127</v>
      </c>
      <c r="E96" s="1" t="s">
        <v>146</v>
      </c>
      <c r="F96" s="1" t="s">
        <v>147</v>
      </c>
      <c r="G96" s="1" t="s">
        <v>148</v>
      </c>
      <c r="H96" s="2">
        <v>3</v>
      </c>
      <c r="I96" s="4">
        <v>0</v>
      </c>
      <c r="J96" s="4">
        <v>9</v>
      </c>
      <c r="K96" s="3">
        <v>10</v>
      </c>
      <c r="L96" s="3">
        <v>0</v>
      </c>
      <c r="M96" s="16">
        <f t="shared" si="25"/>
        <v>0</v>
      </c>
      <c r="N96" s="16">
        <f t="shared" si="25"/>
        <v>0.4</v>
      </c>
      <c r="O96" s="4">
        <v>0</v>
      </c>
      <c r="P96" s="4">
        <v>0</v>
      </c>
      <c r="Q96" s="4">
        <v>2</v>
      </c>
      <c r="R96" s="4">
        <v>0</v>
      </c>
      <c r="S96" s="14">
        <v>18</v>
      </c>
      <c r="T96" s="100">
        <f t="shared" si="26"/>
        <v>3.6</v>
      </c>
      <c r="U96" s="158"/>
      <c r="V96" s="158"/>
    </row>
    <row r="97" spans="2:22" hidden="1">
      <c r="B97" s="266">
        <v>710.72900000000004</v>
      </c>
      <c r="C97" s="59" t="s">
        <v>172</v>
      </c>
      <c r="D97" s="59" t="s">
        <v>127</v>
      </c>
      <c r="E97" s="59" t="s">
        <v>128</v>
      </c>
      <c r="F97" s="59" t="s">
        <v>129</v>
      </c>
      <c r="G97" s="59" t="s">
        <v>130</v>
      </c>
      <c r="H97" s="61">
        <v>6</v>
      </c>
      <c r="I97" s="62">
        <v>9</v>
      </c>
      <c r="J97" s="62">
        <v>9</v>
      </c>
      <c r="K97" s="63">
        <v>2.5</v>
      </c>
      <c r="L97" s="63">
        <v>2.5</v>
      </c>
      <c r="M97" s="64">
        <f t="shared" si="25"/>
        <v>0.2</v>
      </c>
      <c r="N97" s="64">
        <f t="shared" si="25"/>
        <v>0.4</v>
      </c>
      <c r="O97" s="46">
        <v>0</v>
      </c>
      <c r="P97" s="46">
        <v>0</v>
      </c>
      <c r="Q97" s="46">
        <v>0.2</v>
      </c>
      <c r="R97" s="46">
        <v>0.4</v>
      </c>
      <c r="S97" s="58">
        <v>2.7</v>
      </c>
      <c r="T97" s="100">
        <f t="shared" si="26"/>
        <v>5.4</v>
      </c>
      <c r="U97" s="158"/>
      <c r="V97" s="158"/>
    </row>
    <row r="98" spans="2:22" hidden="1">
      <c r="B98" s="266">
        <v>709.74400000000003</v>
      </c>
      <c r="C98" s="59" t="s">
        <v>172</v>
      </c>
      <c r="D98" s="59" t="s">
        <v>127</v>
      </c>
      <c r="E98" s="59" t="s">
        <v>131</v>
      </c>
      <c r="F98" s="59" t="s">
        <v>132</v>
      </c>
      <c r="G98" s="59" t="s">
        <v>133</v>
      </c>
      <c r="H98" s="61">
        <v>6</v>
      </c>
      <c r="I98" s="62">
        <v>9</v>
      </c>
      <c r="J98" s="62">
        <v>9</v>
      </c>
      <c r="K98" s="63">
        <v>3.3334999999999995</v>
      </c>
      <c r="L98" s="63">
        <v>3.3334999999999995</v>
      </c>
      <c r="M98" s="64">
        <f t="shared" si="25"/>
        <v>0.2</v>
      </c>
      <c r="N98" s="64">
        <f t="shared" si="25"/>
        <v>0.4</v>
      </c>
      <c r="O98" s="46">
        <v>0</v>
      </c>
      <c r="P98" s="46">
        <v>0</v>
      </c>
      <c r="Q98" s="46">
        <v>0.2</v>
      </c>
      <c r="R98" s="46">
        <v>0.4</v>
      </c>
      <c r="S98" s="58">
        <v>3.6001799999999999</v>
      </c>
      <c r="T98" s="100">
        <f t="shared" si="26"/>
        <v>5.4</v>
      </c>
      <c r="U98" s="158"/>
      <c r="V98" s="158"/>
    </row>
    <row r="99" spans="2:22" hidden="1">
      <c r="B99" s="267" t="s">
        <v>170</v>
      </c>
      <c r="C99" s="59" t="s">
        <v>172</v>
      </c>
      <c r="D99" s="59" t="s">
        <v>127</v>
      </c>
      <c r="E99" s="59"/>
      <c r="F99" s="126" t="s">
        <v>161</v>
      </c>
      <c r="G99" s="59" t="s">
        <v>162</v>
      </c>
      <c r="H99" s="61">
        <v>6</v>
      </c>
      <c r="I99" s="62">
        <v>9</v>
      </c>
      <c r="J99" s="62">
        <v>9</v>
      </c>
      <c r="K99" s="222"/>
      <c r="L99" s="222"/>
      <c r="M99" s="64">
        <f t="shared" si="25"/>
        <v>0.2</v>
      </c>
      <c r="N99" s="64">
        <f t="shared" si="25"/>
        <v>0.2</v>
      </c>
      <c r="O99" s="81"/>
      <c r="P99" s="81"/>
      <c r="Q99" s="81"/>
      <c r="R99" s="81"/>
      <c r="S99" s="84"/>
      <c r="T99" s="100">
        <f t="shared" si="26"/>
        <v>3.6</v>
      </c>
      <c r="U99" s="158"/>
      <c r="V99" s="158"/>
    </row>
    <row r="100" spans="2:22" hidden="1">
      <c r="B100" s="269" t="s">
        <v>171</v>
      </c>
      <c r="C100" s="1" t="s">
        <v>172</v>
      </c>
      <c r="D100" s="19" t="s">
        <v>127</v>
      </c>
      <c r="E100" s="270"/>
      <c r="F100" s="271" t="s">
        <v>167</v>
      </c>
      <c r="G100" s="269" t="s">
        <v>164</v>
      </c>
      <c r="H100" s="240">
        <v>6</v>
      </c>
      <c r="I100" s="21">
        <v>13.5</v>
      </c>
      <c r="J100" s="21">
        <v>4.5</v>
      </c>
      <c r="K100" s="82"/>
      <c r="L100" s="82"/>
      <c r="M100" s="16">
        <f t="shared" si="25"/>
        <v>0.2</v>
      </c>
      <c r="N100" s="16">
        <f t="shared" si="25"/>
        <v>0.4</v>
      </c>
      <c r="O100" s="81"/>
      <c r="P100" s="81"/>
      <c r="Q100" s="81"/>
      <c r="R100" s="81"/>
      <c r="S100" s="84"/>
      <c r="T100" s="100">
        <f t="shared" si="26"/>
        <v>4.5</v>
      </c>
      <c r="U100" s="158"/>
      <c r="V100" s="158"/>
    </row>
    <row r="101" spans="2:22" hidden="1">
      <c r="B101" s="269" t="s">
        <v>171</v>
      </c>
      <c r="C101" s="1" t="s">
        <v>172</v>
      </c>
      <c r="D101" s="19" t="s">
        <v>127</v>
      </c>
      <c r="E101" s="270"/>
      <c r="F101" s="271" t="s">
        <v>168</v>
      </c>
      <c r="G101" s="269" t="s">
        <v>165</v>
      </c>
      <c r="H101" s="240">
        <v>6</v>
      </c>
      <c r="I101" s="21">
        <v>13.5</v>
      </c>
      <c r="J101" s="21">
        <v>4.5</v>
      </c>
      <c r="K101" s="82"/>
      <c r="L101" s="82"/>
      <c r="M101" s="16">
        <f t="shared" si="25"/>
        <v>0.2</v>
      </c>
      <c r="N101" s="16">
        <f t="shared" si="25"/>
        <v>0.4</v>
      </c>
      <c r="O101" s="81"/>
      <c r="P101" s="81"/>
      <c r="Q101" s="81"/>
      <c r="R101" s="81"/>
      <c r="S101" s="84"/>
      <c r="T101" s="100">
        <f t="shared" si="26"/>
        <v>4.5</v>
      </c>
      <c r="U101" s="158"/>
      <c r="V101" s="158"/>
    </row>
    <row r="102" spans="2:22" hidden="1">
      <c r="B102" s="240">
        <v>709</v>
      </c>
      <c r="C102" s="1" t="s">
        <v>172</v>
      </c>
      <c r="D102" s="19" t="s">
        <v>127</v>
      </c>
      <c r="E102" s="270"/>
      <c r="F102" s="241" t="s">
        <v>169</v>
      </c>
      <c r="G102" s="269" t="s">
        <v>166</v>
      </c>
      <c r="H102" s="240">
        <v>6</v>
      </c>
      <c r="I102" s="21">
        <v>9</v>
      </c>
      <c r="J102" s="21">
        <v>9</v>
      </c>
      <c r="K102" s="82"/>
      <c r="L102" s="82"/>
      <c r="M102" s="16">
        <f t="shared" si="25"/>
        <v>0.2</v>
      </c>
      <c r="N102" s="16">
        <f t="shared" si="25"/>
        <v>0.4</v>
      </c>
      <c r="O102" s="81"/>
      <c r="P102" s="81"/>
      <c r="Q102" s="81"/>
      <c r="R102" s="81"/>
      <c r="S102" s="84"/>
      <c r="T102" s="100">
        <f t="shared" si="26"/>
        <v>5.4</v>
      </c>
      <c r="U102" s="159"/>
      <c r="V102" s="159">
        <f>SUM(T93:T102)</f>
        <v>48.6</v>
      </c>
    </row>
    <row r="103" spans="2:22" hidden="1">
      <c r="B103" s="273"/>
      <c r="C103" s="208"/>
      <c r="D103" s="208"/>
      <c r="E103" s="208"/>
      <c r="F103" s="208"/>
      <c r="G103" s="208"/>
      <c r="H103" s="208"/>
      <c r="V103" s="161"/>
    </row>
    <row r="104" spans="2:22" hidden="1">
      <c r="B104" s="273"/>
      <c r="C104" s="208"/>
      <c r="D104" s="208"/>
      <c r="E104" s="208"/>
      <c r="F104" s="208"/>
      <c r="G104" s="208"/>
      <c r="H104" s="208"/>
      <c r="V104" s="161"/>
    </row>
    <row r="105" spans="2:22" hidden="1">
      <c r="B105" s="261">
        <v>756</v>
      </c>
      <c r="C105" s="1" t="s">
        <v>173</v>
      </c>
      <c r="D105" s="1" t="s">
        <v>1</v>
      </c>
      <c r="E105" s="1" t="s">
        <v>59</v>
      </c>
      <c r="F105" s="1" t="s">
        <v>60</v>
      </c>
      <c r="G105" s="1" t="s">
        <v>61</v>
      </c>
      <c r="H105" s="2">
        <v>6</v>
      </c>
      <c r="I105" s="4">
        <v>13.5</v>
      </c>
      <c r="J105" s="4">
        <v>4.5</v>
      </c>
      <c r="K105" s="3">
        <v>7.5</v>
      </c>
      <c r="L105" s="3">
        <v>2.5</v>
      </c>
      <c r="M105" s="16">
        <f t="shared" ref="M105:N114" si="27">M80/5</f>
        <v>0.2</v>
      </c>
      <c r="N105" s="16">
        <f t="shared" si="27"/>
        <v>0.4</v>
      </c>
      <c r="O105" s="4">
        <v>0.4</v>
      </c>
      <c r="P105" s="4">
        <v>0.8</v>
      </c>
      <c r="Q105" s="4">
        <v>0</v>
      </c>
      <c r="R105" s="4">
        <v>0</v>
      </c>
      <c r="S105" s="14">
        <v>9</v>
      </c>
      <c r="T105" s="100">
        <f t="shared" ref="T105:T114" si="28">I105*M105+J105*N105</f>
        <v>4.5</v>
      </c>
      <c r="U105" s="160"/>
      <c r="V105" s="160"/>
    </row>
    <row r="106" spans="2:22" hidden="1">
      <c r="B106" s="261">
        <v>756</v>
      </c>
      <c r="C106" s="1" t="s">
        <v>173</v>
      </c>
      <c r="D106" s="1" t="s">
        <v>1</v>
      </c>
      <c r="E106" s="1" t="s">
        <v>62</v>
      </c>
      <c r="F106" s="1" t="s">
        <v>63</v>
      </c>
      <c r="G106" s="1" t="s">
        <v>64</v>
      </c>
      <c r="H106" s="2">
        <v>6</v>
      </c>
      <c r="I106" s="4">
        <v>0</v>
      </c>
      <c r="J106" s="4">
        <v>18</v>
      </c>
      <c r="K106" s="3">
        <v>0</v>
      </c>
      <c r="L106" s="3">
        <v>10</v>
      </c>
      <c r="M106" s="16">
        <f t="shared" si="27"/>
        <v>0</v>
      </c>
      <c r="N106" s="16">
        <f t="shared" si="27"/>
        <v>0.4</v>
      </c>
      <c r="O106" s="4">
        <v>0</v>
      </c>
      <c r="P106" s="4">
        <v>0.4</v>
      </c>
      <c r="Q106" s="4">
        <v>0</v>
      </c>
      <c r="R106" s="4">
        <v>0</v>
      </c>
      <c r="S106" s="14">
        <v>7.2</v>
      </c>
      <c r="T106" s="100">
        <f t="shared" si="28"/>
        <v>7.2</v>
      </c>
      <c r="U106" s="158"/>
      <c r="V106" s="158"/>
    </row>
    <row r="107" spans="2:22" hidden="1">
      <c r="B107" s="261">
        <v>756</v>
      </c>
      <c r="C107" s="1" t="s">
        <v>173</v>
      </c>
      <c r="D107" s="1" t="s">
        <v>127</v>
      </c>
      <c r="E107" s="1" t="s">
        <v>134</v>
      </c>
      <c r="F107" s="1" t="s">
        <v>135</v>
      </c>
      <c r="G107" s="1" t="s">
        <v>136</v>
      </c>
      <c r="H107" s="2">
        <v>6</v>
      </c>
      <c r="I107" s="4">
        <v>13.5</v>
      </c>
      <c r="J107" s="4">
        <v>4.5</v>
      </c>
      <c r="K107" s="3">
        <v>7.5</v>
      </c>
      <c r="L107" s="3">
        <v>2.5</v>
      </c>
      <c r="M107" s="16">
        <f t="shared" si="27"/>
        <v>0.2</v>
      </c>
      <c r="N107" s="16">
        <f t="shared" si="27"/>
        <v>0.4</v>
      </c>
      <c r="O107" s="4">
        <v>0</v>
      </c>
      <c r="P107" s="4">
        <v>0</v>
      </c>
      <c r="Q107" s="4">
        <v>0.4</v>
      </c>
      <c r="R107" s="4">
        <v>0.8</v>
      </c>
      <c r="S107" s="14">
        <v>9</v>
      </c>
      <c r="T107" s="100">
        <f t="shared" si="28"/>
        <v>4.5</v>
      </c>
      <c r="U107" s="158"/>
      <c r="V107" s="158"/>
    </row>
    <row r="108" spans="2:22" hidden="1">
      <c r="B108" s="261">
        <v>756</v>
      </c>
      <c r="C108" s="1" t="s">
        <v>173</v>
      </c>
      <c r="D108" s="1" t="s">
        <v>127</v>
      </c>
      <c r="E108" s="1" t="s">
        <v>146</v>
      </c>
      <c r="F108" s="1" t="s">
        <v>147</v>
      </c>
      <c r="G108" s="1" t="s">
        <v>148</v>
      </c>
      <c r="H108" s="2">
        <v>3</v>
      </c>
      <c r="I108" s="4">
        <v>0</v>
      </c>
      <c r="J108" s="4">
        <v>9</v>
      </c>
      <c r="K108" s="3">
        <v>10</v>
      </c>
      <c r="L108" s="3">
        <v>0</v>
      </c>
      <c r="M108" s="16">
        <f t="shared" si="27"/>
        <v>0</v>
      </c>
      <c r="N108" s="16">
        <f t="shared" si="27"/>
        <v>0.4</v>
      </c>
      <c r="O108" s="4">
        <v>0</v>
      </c>
      <c r="P108" s="4">
        <v>0</v>
      </c>
      <c r="Q108" s="4">
        <v>2</v>
      </c>
      <c r="R108" s="4">
        <v>0</v>
      </c>
      <c r="S108" s="14">
        <v>18</v>
      </c>
      <c r="T108" s="100">
        <f t="shared" si="28"/>
        <v>3.6</v>
      </c>
      <c r="U108" s="158"/>
      <c r="V108" s="158"/>
    </row>
    <row r="109" spans="2:22" hidden="1">
      <c r="B109" s="266">
        <v>710.72900000000004</v>
      </c>
      <c r="C109" s="59" t="s">
        <v>173</v>
      </c>
      <c r="D109" s="59" t="s">
        <v>127</v>
      </c>
      <c r="E109" s="59" t="s">
        <v>128</v>
      </c>
      <c r="F109" s="59" t="s">
        <v>129</v>
      </c>
      <c r="G109" s="59" t="s">
        <v>130</v>
      </c>
      <c r="H109" s="61">
        <v>6</v>
      </c>
      <c r="I109" s="62">
        <v>9</v>
      </c>
      <c r="J109" s="62">
        <v>9</v>
      </c>
      <c r="K109" s="63">
        <v>2.5</v>
      </c>
      <c r="L109" s="63">
        <v>2.5</v>
      </c>
      <c r="M109" s="64">
        <f t="shared" si="27"/>
        <v>0.2</v>
      </c>
      <c r="N109" s="64">
        <f t="shared" si="27"/>
        <v>0.4</v>
      </c>
      <c r="O109" s="46">
        <v>0</v>
      </c>
      <c r="P109" s="46">
        <v>0</v>
      </c>
      <c r="Q109" s="46">
        <v>0.2</v>
      </c>
      <c r="R109" s="46">
        <v>0.4</v>
      </c>
      <c r="S109" s="58">
        <v>2.7</v>
      </c>
      <c r="T109" s="100">
        <f t="shared" si="28"/>
        <v>5.4</v>
      </c>
      <c r="U109" s="158"/>
      <c r="V109" s="158"/>
    </row>
    <row r="110" spans="2:22" hidden="1">
      <c r="B110" s="266">
        <v>709.74400000000003</v>
      </c>
      <c r="C110" s="59" t="s">
        <v>173</v>
      </c>
      <c r="D110" s="59" t="s">
        <v>127</v>
      </c>
      <c r="E110" s="59" t="s">
        <v>131</v>
      </c>
      <c r="F110" s="59" t="s">
        <v>132</v>
      </c>
      <c r="G110" s="59" t="s">
        <v>133</v>
      </c>
      <c r="H110" s="61">
        <v>6</v>
      </c>
      <c r="I110" s="62">
        <v>9</v>
      </c>
      <c r="J110" s="62">
        <v>9</v>
      </c>
      <c r="K110" s="63">
        <v>3.3334999999999995</v>
      </c>
      <c r="L110" s="63">
        <v>3.3334999999999995</v>
      </c>
      <c r="M110" s="64">
        <f t="shared" si="27"/>
        <v>0.2</v>
      </c>
      <c r="N110" s="64">
        <f t="shared" si="27"/>
        <v>0.4</v>
      </c>
      <c r="O110" s="46">
        <v>0</v>
      </c>
      <c r="P110" s="46">
        <v>0</v>
      </c>
      <c r="Q110" s="46">
        <v>0.2</v>
      </c>
      <c r="R110" s="46">
        <v>0.4</v>
      </c>
      <c r="S110" s="58">
        <v>3.6001799999999999</v>
      </c>
      <c r="T110" s="100">
        <f t="shared" si="28"/>
        <v>5.4</v>
      </c>
      <c r="U110" s="158"/>
      <c r="V110" s="158"/>
    </row>
    <row r="111" spans="2:22" hidden="1">
      <c r="B111" s="267" t="s">
        <v>170</v>
      </c>
      <c r="C111" s="59" t="s">
        <v>173</v>
      </c>
      <c r="D111" s="59" t="s">
        <v>127</v>
      </c>
      <c r="E111" s="59"/>
      <c r="F111" s="126" t="s">
        <v>161</v>
      </c>
      <c r="G111" s="59" t="s">
        <v>162</v>
      </c>
      <c r="H111" s="61">
        <v>6</v>
      </c>
      <c r="I111" s="62">
        <v>9</v>
      </c>
      <c r="J111" s="62">
        <v>9</v>
      </c>
      <c r="K111" s="222"/>
      <c r="L111" s="222"/>
      <c r="M111" s="64">
        <f t="shared" si="27"/>
        <v>0.2</v>
      </c>
      <c r="N111" s="64">
        <f t="shared" si="27"/>
        <v>0.2</v>
      </c>
      <c r="O111" s="81"/>
      <c r="P111" s="81"/>
      <c r="Q111" s="81"/>
      <c r="R111" s="81"/>
      <c r="S111" s="84"/>
      <c r="T111" s="100">
        <f t="shared" si="28"/>
        <v>3.6</v>
      </c>
      <c r="U111" s="158"/>
      <c r="V111" s="158"/>
    </row>
    <row r="112" spans="2:22" hidden="1">
      <c r="B112" s="269" t="s">
        <v>171</v>
      </c>
      <c r="C112" s="1" t="s">
        <v>173</v>
      </c>
      <c r="D112" s="19" t="s">
        <v>127</v>
      </c>
      <c r="E112" s="270"/>
      <c r="F112" s="271" t="s">
        <v>167</v>
      </c>
      <c r="G112" s="269" t="s">
        <v>164</v>
      </c>
      <c r="H112" s="240">
        <v>6</v>
      </c>
      <c r="I112" s="21">
        <v>13.5</v>
      </c>
      <c r="J112" s="21">
        <v>4.5</v>
      </c>
      <c r="K112" s="82"/>
      <c r="L112" s="82"/>
      <c r="M112" s="16">
        <f t="shared" si="27"/>
        <v>0.2</v>
      </c>
      <c r="N112" s="16">
        <f t="shared" si="27"/>
        <v>0.4</v>
      </c>
      <c r="O112" s="81"/>
      <c r="P112" s="81"/>
      <c r="Q112" s="81"/>
      <c r="R112" s="81"/>
      <c r="S112" s="84"/>
      <c r="T112" s="100">
        <f t="shared" si="28"/>
        <v>4.5</v>
      </c>
      <c r="U112" s="158"/>
      <c r="V112" s="158"/>
    </row>
    <row r="113" spans="2:22" hidden="1">
      <c r="B113" s="269" t="s">
        <v>171</v>
      </c>
      <c r="C113" s="1" t="s">
        <v>173</v>
      </c>
      <c r="D113" s="19" t="s">
        <v>127</v>
      </c>
      <c r="E113" s="270"/>
      <c r="F113" s="271" t="s">
        <v>168</v>
      </c>
      <c r="G113" s="269" t="s">
        <v>165</v>
      </c>
      <c r="H113" s="240">
        <v>6</v>
      </c>
      <c r="I113" s="21">
        <v>13.5</v>
      </c>
      <c r="J113" s="21">
        <v>4.5</v>
      </c>
      <c r="K113" s="82"/>
      <c r="L113" s="82"/>
      <c r="M113" s="16">
        <f t="shared" si="27"/>
        <v>0.2</v>
      </c>
      <c r="N113" s="16">
        <f t="shared" si="27"/>
        <v>0.4</v>
      </c>
      <c r="O113" s="81"/>
      <c r="P113" s="81"/>
      <c r="Q113" s="81"/>
      <c r="R113" s="81"/>
      <c r="S113" s="84"/>
      <c r="T113" s="100">
        <f t="shared" si="28"/>
        <v>4.5</v>
      </c>
      <c r="U113" s="158"/>
      <c r="V113" s="158"/>
    </row>
    <row r="114" spans="2:22" hidden="1">
      <c r="B114" s="240">
        <v>709</v>
      </c>
      <c r="C114" s="1" t="s">
        <v>173</v>
      </c>
      <c r="D114" s="19" t="s">
        <v>127</v>
      </c>
      <c r="E114" s="270"/>
      <c r="F114" s="241" t="s">
        <v>169</v>
      </c>
      <c r="G114" s="269" t="s">
        <v>166</v>
      </c>
      <c r="H114" s="240">
        <v>6</v>
      </c>
      <c r="I114" s="21">
        <v>9</v>
      </c>
      <c r="J114" s="21">
        <v>9</v>
      </c>
      <c r="K114" s="82"/>
      <c r="L114" s="82"/>
      <c r="M114" s="16">
        <f t="shared" si="27"/>
        <v>0.2</v>
      </c>
      <c r="N114" s="16">
        <f t="shared" si="27"/>
        <v>0.4</v>
      </c>
      <c r="O114" s="81"/>
      <c r="P114" s="81"/>
      <c r="Q114" s="81"/>
      <c r="R114" s="81"/>
      <c r="S114" s="84"/>
      <c r="T114" s="100">
        <f t="shared" si="28"/>
        <v>5.4</v>
      </c>
      <c r="U114" s="159"/>
      <c r="V114" s="159">
        <f>SUM(T105:T114)</f>
        <v>48.6</v>
      </c>
    </row>
    <row r="115" spans="2:22" hidden="1">
      <c r="B115" s="273"/>
      <c r="C115" s="208"/>
      <c r="D115" s="208"/>
      <c r="E115" s="208"/>
      <c r="F115" s="208"/>
      <c r="G115" s="208"/>
      <c r="H115" s="208"/>
      <c r="V115" s="161"/>
    </row>
    <row r="116" spans="2:22" hidden="1">
      <c r="B116" s="273"/>
      <c r="C116" s="208"/>
      <c r="D116" s="208"/>
      <c r="E116" s="208"/>
      <c r="F116" s="208"/>
      <c r="G116" s="208"/>
      <c r="H116" s="208"/>
      <c r="V116" s="161"/>
    </row>
    <row r="117" spans="2:22" hidden="1">
      <c r="B117" s="261">
        <v>756</v>
      </c>
      <c r="C117" s="1" t="s">
        <v>174</v>
      </c>
      <c r="D117" s="1" t="s">
        <v>1</v>
      </c>
      <c r="E117" s="1" t="s">
        <v>59</v>
      </c>
      <c r="F117" s="1" t="s">
        <v>60</v>
      </c>
      <c r="G117" s="1" t="s">
        <v>61</v>
      </c>
      <c r="H117" s="2">
        <v>6</v>
      </c>
      <c r="I117" s="4">
        <v>13.5</v>
      </c>
      <c r="J117" s="4">
        <v>4.5</v>
      </c>
      <c r="K117" s="3">
        <v>7.5</v>
      </c>
      <c r="L117" s="3">
        <v>2.5</v>
      </c>
      <c r="M117" s="16">
        <f t="shared" ref="M117:N126" si="29">M80/5</f>
        <v>0.2</v>
      </c>
      <c r="N117" s="16">
        <f t="shared" si="29"/>
        <v>0.4</v>
      </c>
      <c r="O117" s="4">
        <v>0.4</v>
      </c>
      <c r="P117" s="4">
        <v>0.8</v>
      </c>
      <c r="Q117" s="4">
        <v>0</v>
      </c>
      <c r="R117" s="4">
        <v>0</v>
      </c>
      <c r="S117" s="14">
        <v>9</v>
      </c>
      <c r="T117" s="100">
        <f t="shared" ref="T117:T126" si="30">I117*M117+J117*N117</f>
        <v>4.5</v>
      </c>
      <c r="U117" s="160"/>
      <c r="V117" s="160"/>
    </row>
    <row r="118" spans="2:22" hidden="1">
      <c r="B118" s="261">
        <v>756</v>
      </c>
      <c r="C118" s="1" t="s">
        <v>174</v>
      </c>
      <c r="D118" s="1" t="s">
        <v>1</v>
      </c>
      <c r="E118" s="1" t="s">
        <v>62</v>
      </c>
      <c r="F118" s="1" t="s">
        <v>63</v>
      </c>
      <c r="G118" s="1" t="s">
        <v>64</v>
      </c>
      <c r="H118" s="2">
        <v>6</v>
      </c>
      <c r="I118" s="4">
        <v>0</v>
      </c>
      <c r="J118" s="4">
        <v>18</v>
      </c>
      <c r="K118" s="3">
        <v>0</v>
      </c>
      <c r="L118" s="3">
        <v>10</v>
      </c>
      <c r="M118" s="16">
        <f t="shared" si="29"/>
        <v>0</v>
      </c>
      <c r="N118" s="16">
        <f t="shared" si="29"/>
        <v>0.4</v>
      </c>
      <c r="O118" s="4">
        <v>0</v>
      </c>
      <c r="P118" s="4">
        <v>0.4</v>
      </c>
      <c r="Q118" s="4">
        <v>0</v>
      </c>
      <c r="R118" s="4">
        <v>0</v>
      </c>
      <c r="S118" s="14">
        <v>7.2</v>
      </c>
      <c r="T118" s="100">
        <f t="shared" si="30"/>
        <v>7.2</v>
      </c>
      <c r="U118" s="158"/>
      <c r="V118" s="158"/>
    </row>
    <row r="119" spans="2:22" hidden="1">
      <c r="B119" s="261">
        <v>756</v>
      </c>
      <c r="C119" s="1" t="s">
        <v>174</v>
      </c>
      <c r="D119" s="1" t="s">
        <v>127</v>
      </c>
      <c r="E119" s="1" t="s">
        <v>134</v>
      </c>
      <c r="F119" s="1" t="s">
        <v>135</v>
      </c>
      <c r="G119" s="1" t="s">
        <v>136</v>
      </c>
      <c r="H119" s="2">
        <v>6</v>
      </c>
      <c r="I119" s="4">
        <v>13.5</v>
      </c>
      <c r="J119" s="4">
        <v>4.5</v>
      </c>
      <c r="K119" s="3">
        <v>7.5</v>
      </c>
      <c r="L119" s="3">
        <v>2.5</v>
      </c>
      <c r="M119" s="16">
        <f t="shared" si="29"/>
        <v>0.2</v>
      </c>
      <c r="N119" s="16">
        <f t="shared" si="29"/>
        <v>0.4</v>
      </c>
      <c r="O119" s="4">
        <v>0</v>
      </c>
      <c r="P119" s="4">
        <v>0</v>
      </c>
      <c r="Q119" s="4">
        <v>0.4</v>
      </c>
      <c r="R119" s="4">
        <v>0.8</v>
      </c>
      <c r="S119" s="14">
        <v>9</v>
      </c>
      <c r="T119" s="100">
        <f t="shared" si="30"/>
        <v>4.5</v>
      </c>
      <c r="U119" s="158"/>
      <c r="V119" s="158"/>
    </row>
    <row r="120" spans="2:22" hidden="1">
      <c r="B120" s="261">
        <v>756</v>
      </c>
      <c r="C120" s="1" t="s">
        <v>174</v>
      </c>
      <c r="D120" s="1" t="s">
        <v>127</v>
      </c>
      <c r="E120" s="1" t="s">
        <v>146</v>
      </c>
      <c r="F120" s="1" t="s">
        <v>147</v>
      </c>
      <c r="G120" s="1" t="s">
        <v>148</v>
      </c>
      <c r="H120" s="2">
        <v>3</v>
      </c>
      <c r="I120" s="4">
        <v>0</v>
      </c>
      <c r="J120" s="4">
        <v>9</v>
      </c>
      <c r="K120" s="3">
        <v>10</v>
      </c>
      <c r="L120" s="3">
        <v>0</v>
      </c>
      <c r="M120" s="16">
        <f t="shared" si="29"/>
        <v>0</v>
      </c>
      <c r="N120" s="16">
        <f t="shared" si="29"/>
        <v>0.4</v>
      </c>
      <c r="O120" s="4">
        <v>0</v>
      </c>
      <c r="P120" s="4">
        <v>0</v>
      </c>
      <c r="Q120" s="4">
        <v>2</v>
      </c>
      <c r="R120" s="4">
        <v>0</v>
      </c>
      <c r="S120" s="14">
        <v>18</v>
      </c>
      <c r="T120" s="100">
        <f t="shared" si="30"/>
        <v>3.6</v>
      </c>
      <c r="U120" s="158"/>
      <c r="V120" s="158"/>
    </row>
    <row r="121" spans="2:22" hidden="1">
      <c r="B121" s="266">
        <v>710.72900000000004</v>
      </c>
      <c r="C121" s="59" t="s">
        <v>174</v>
      </c>
      <c r="D121" s="59" t="s">
        <v>127</v>
      </c>
      <c r="E121" s="59" t="s">
        <v>128</v>
      </c>
      <c r="F121" s="59" t="s">
        <v>129</v>
      </c>
      <c r="G121" s="59" t="s">
        <v>130</v>
      </c>
      <c r="H121" s="61">
        <v>6</v>
      </c>
      <c r="I121" s="62">
        <v>9</v>
      </c>
      <c r="J121" s="62">
        <v>9</v>
      </c>
      <c r="K121" s="63">
        <v>2.5</v>
      </c>
      <c r="L121" s="63">
        <v>2.5</v>
      </c>
      <c r="M121" s="64">
        <f t="shared" si="29"/>
        <v>0.2</v>
      </c>
      <c r="N121" s="64">
        <f t="shared" si="29"/>
        <v>0.4</v>
      </c>
      <c r="O121" s="46">
        <v>0</v>
      </c>
      <c r="P121" s="46">
        <v>0</v>
      </c>
      <c r="Q121" s="46">
        <v>0.2</v>
      </c>
      <c r="R121" s="46">
        <v>0.4</v>
      </c>
      <c r="S121" s="58">
        <v>2.7</v>
      </c>
      <c r="T121" s="100">
        <f t="shared" si="30"/>
        <v>5.4</v>
      </c>
      <c r="U121" s="158"/>
      <c r="V121" s="158"/>
    </row>
    <row r="122" spans="2:22" hidden="1">
      <c r="B122" s="266">
        <v>709.74400000000003</v>
      </c>
      <c r="C122" s="59" t="s">
        <v>174</v>
      </c>
      <c r="D122" s="59" t="s">
        <v>127</v>
      </c>
      <c r="E122" s="59" t="s">
        <v>131</v>
      </c>
      <c r="F122" s="59" t="s">
        <v>132</v>
      </c>
      <c r="G122" s="59" t="s">
        <v>133</v>
      </c>
      <c r="H122" s="61">
        <v>6</v>
      </c>
      <c r="I122" s="62">
        <v>9</v>
      </c>
      <c r="J122" s="62">
        <v>9</v>
      </c>
      <c r="K122" s="63">
        <v>3.3334999999999995</v>
      </c>
      <c r="L122" s="63">
        <v>3.3334999999999995</v>
      </c>
      <c r="M122" s="64">
        <f t="shared" si="29"/>
        <v>0.2</v>
      </c>
      <c r="N122" s="64">
        <f t="shared" si="29"/>
        <v>0.4</v>
      </c>
      <c r="O122" s="46">
        <v>0</v>
      </c>
      <c r="P122" s="46">
        <v>0</v>
      </c>
      <c r="Q122" s="46">
        <v>0.2</v>
      </c>
      <c r="R122" s="46">
        <v>0.4</v>
      </c>
      <c r="S122" s="58">
        <v>3.6001799999999999</v>
      </c>
      <c r="T122" s="100">
        <f t="shared" si="30"/>
        <v>5.4</v>
      </c>
      <c r="U122" s="158"/>
      <c r="V122" s="158"/>
    </row>
    <row r="123" spans="2:22" hidden="1">
      <c r="B123" s="267" t="s">
        <v>170</v>
      </c>
      <c r="C123" s="59" t="s">
        <v>174</v>
      </c>
      <c r="D123" s="59" t="s">
        <v>127</v>
      </c>
      <c r="E123" s="59"/>
      <c r="F123" s="126" t="s">
        <v>161</v>
      </c>
      <c r="G123" s="59" t="s">
        <v>162</v>
      </c>
      <c r="H123" s="61">
        <v>6</v>
      </c>
      <c r="I123" s="62">
        <v>9</v>
      </c>
      <c r="J123" s="62">
        <v>9</v>
      </c>
      <c r="K123" s="222"/>
      <c r="L123" s="222"/>
      <c r="M123" s="64">
        <f t="shared" si="29"/>
        <v>0.2</v>
      </c>
      <c r="N123" s="64">
        <f t="shared" si="29"/>
        <v>0.2</v>
      </c>
      <c r="O123" s="81"/>
      <c r="P123" s="81"/>
      <c r="Q123" s="81"/>
      <c r="R123" s="81"/>
      <c r="S123" s="84"/>
      <c r="T123" s="100">
        <f t="shared" si="30"/>
        <v>3.6</v>
      </c>
      <c r="U123" s="158"/>
      <c r="V123" s="158"/>
    </row>
    <row r="124" spans="2:22" hidden="1">
      <c r="B124" s="269" t="s">
        <v>171</v>
      </c>
      <c r="C124" s="1" t="s">
        <v>174</v>
      </c>
      <c r="D124" s="19" t="s">
        <v>127</v>
      </c>
      <c r="E124" s="270"/>
      <c r="F124" s="271" t="s">
        <v>167</v>
      </c>
      <c r="G124" s="269" t="s">
        <v>164</v>
      </c>
      <c r="H124" s="240">
        <v>6</v>
      </c>
      <c r="I124" s="21">
        <v>13.5</v>
      </c>
      <c r="J124" s="21">
        <v>4.5</v>
      </c>
      <c r="K124" s="82"/>
      <c r="L124" s="82"/>
      <c r="M124" s="16">
        <f t="shared" si="29"/>
        <v>0.2</v>
      </c>
      <c r="N124" s="16">
        <f t="shared" si="29"/>
        <v>0.4</v>
      </c>
      <c r="O124" s="81"/>
      <c r="P124" s="81"/>
      <c r="Q124" s="81"/>
      <c r="R124" s="81"/>
      <c r="S124" s="84"/>
      <c r="T124" s="100">
        <f t="shared" si="30"/>
        <v>4.5</v>
      </c>
      <c r="U124" s="158"/>
      <c r="V124" s="158"/>
    </row>
    <row r="125" spans="2:22" hidden="1">
      <c r="B125" s="269" t="s">
        <v>171</v>
      </c>
      <c r="C125" s="1" t="s">
        <v>174</v>
      </c>
      <c r="D125" s="19" t="s">
        <v>127</v>
      </c>
      <c r="E125" s="270"/>
      <c r="F125" s="271" t="s">
        <v>168</v>
      </c>
      <c r="G125" s="269" t="s">
        <v>165</v>
      </c>
      <c r="H125" s="240">
        <v>6</v>
      </c>
      <c r="I125" s="21">
        <v>13.5</v>
      </c>
      <c r="J125" s="21">
        <v>4.5</v>
      </c>
      <c r="K125" s="82"/>
      <c r="L125" s="82"/>
      <c r="M125" s="16">
        <f t="shared" si="29"/>
        <v>0.2</v>
      </c>
      <c r="N125" s="16">
        <f t="shared" si="29"/>
        <v>0.4</v>
      </c>
      <c r="O125" s="81"/>
      <c r="P125" s="81"/>
      <c r="Q125" s="81"/>
      <c r="R125" s="81"/>
      <c r="S125" s="84"/>
      <c r="T125" s="100">
        <f t="shared" si="30"/>
        <v>4.5</v>
      </c>
      <c r="U125" s="158"/>
      <c r="V125" s="158"/>
    </row>
    <row r="126" spans="2:22" hidden="1">
      <c r="B126" s="240">
        <v>709</v>
      </c>
      <c r="C126" s="1" t="s">
        <v>174</v>
      </c>
      <c r="D126" s="19" t="s">
        <v>127</v>
      </c>
      <c r="E126" s="270"/>
      <c r="F126" s="241" t="s">
        <v>169</v>
      </c>
      <c r="G126" s="269" t="s">
        <v>166</v>
      </c>
      <c r="H126" s="240">
        <v>6</v>
      </c>
      <c r="I126" s="21">
        <v>9</v>
      </c>
      <c r="J126" s="21">
        <v>9</v>
      </c>
      <c r="K126" s="82"/>
      <c r="L126" s="82"/>
      <c r="M126" s="16">
        <f t="shared" si="29"/>
        <v>0.2</v>
      </c>
      <c r="N126" s="16">
        <f t="shared" si="29"/>
        <v>0.4</v>
      </c>
      <c r="O126" s="81"/>
      <c r="P126" s="81"/>
      <c r="Q126" s="81"/>
      <c r="R126" s="81"/>
      <c r="S126" s="84"/>
      <c r="T126" s="100">
        <f t="shared" si="30"/>
        <v>5.4</v>
      </c>
      <c r="U126" s="159"/>
      <c r="V126" s="159">
        <f>SUM(T117:T126)</f>
        <v>48.6</v>
      </c>
    </row>
    <row r="127" spans="2:22" hidden="1">
      <c r="B127" s="273"/>
      <c r="C127" s="208"/>
      <c r="D127" s="208"/>
      <c r="E127" s="208"/>
      <c r="F127" s="208"/>
      <c r="G127" s="208"/>
      <c r="H127" s="208"/>
      <c r="V127" s="161"/>
    </row>
    <row r="128" spans="2:22" hidden="1">
      <c r="B128" s="273"/>
      <c r="C128" s="208"/>
      <c r="D128" s="208"/>
      <c r="E128" s="208"/>
      <c r="F128" s="208"/>
      <c r="G128" s="208"/>
      <c r="H128" s="208"/>
      <c r="V128" s="161"/>
    </row>
    <row r="129" spans="2:22" hidden="1">
      <c r="B129" s="261">
        <v>756</v>
      </c>
      <c r="C129" s="1" t="s">
        <v>175</v>
      </c>
      <c r="D129" s="1" t="s">
        <v>1</v>
      </c>
      <c r="E129" s="1" t="s">
        <v>59</v>
      </c>
      <c r="F129" s="1" t="s">
        <v>60</v>
      </c>
      <c r="G129" s="1" t="s">
        <v>61</v>
      </c>
      <c r="H129" s="2">
        <v>6</v>
      </c>
      <c r="I129" s="4">
        <v>13.5</v>
      </c>
      <c r="J129" s="4">
        <v>4.5</v>
      </c>
      <c r="K129" s="3">
        <v>7.5</v>
      </c>
      <c r="L129" s="3">
        <v>2.5</v>
      </c>
      <c r="M129" s="16">
        <f t="shared" ref="M129:N138" si="31">M80/5</f>
        <v>0.2</v>
      </c>
      <c r="N129" s="16">
        <f t="shared" si="31"/>
        <v>0.4</v>
      </c>
      <c r="O129" s="4">
        <v>0.4</v>
      </c>
      <c r="P129" s="4">
        <v>0.8</v>
      </c>
      <c r="Q129" s="4">
        <v>0</v>
      </c>
      <c r="R129" s="4">
        <v>0</v>
      </c>
      <c r="S129" s="14">
        <v>9</v>
      </c>
      <c r="T129" s="100">
        <f t="shared" ref="T129:T138" si="32">I129*M129+J129*N129</f>
        <v>4.5</v>
      </c>
      <c r="U129" s="160"/>
      <c r="V129" s="160"/>
    </row>
    <row r="130" spans="2:22" hidden="1">
      <c r="B130" s="261">
        <v>756</v>
      </c>
      <c r="C130" s="1" t="s">
        <v>175</v>
      </c>
      <c r="D130" s="1" t="s">
        <v>1</v>
      </c>
      <c r="E130" s="1" t="s">
        <v>62</v>
      </c>
      <c r="F130" s="1" t="s">
        <v>63</v>
      </c>
      <c r="G130" s="1" t="s">
        <v>64</v>
      </c>
      <c r="H130" s="2">
        <v>6</v>
      </c>
      <c r="I130" s="4">
        <v>0</v>
      </c>
      <c r="J130" s="4">
        <v>18</v>
      </c>
      <c r="K130" s="3">
        <v>0</v>
      </c>
      <c r="L130" s="3">
        <v>10</v>
      </c>
      <c r="M130" s="16">
        <f t="shared" si="31"/>
        <v>0</v>
      </c>
      <c r="N130" s="16">
        <f t="shared" si="31"/>
        <v>0.4</v>
      </c>
      <c r="O130" s="4">
        <v>0</v>
      </c>
      <c r="P130" s="4">
        <v>0.4</v>
      </c>
      <c r="Q130" s="4">
        <v>0</v>
      </c>
      <c r="R130" s="4">
        <v>0</v>
      </c>
      <c r="S130" s="14">
        <v>7.2</v>
      </c>
      <c r="T130" s="100">
        <f t="shared" si="32"/>
        <v>7.2</v>
      </c>
      <c r="U130" s="158"/>
      <c r="V130" s="158"/>
    </row>
    <row r="131" spans="2:22" hidden="1">
      <c r="B131" s="261">
        <v>756</v>
      </c>
      <c r="C131" s="1" t="s">
        <v>175</v>
      </c>
      <c r="D131" s="1" t="s">
        <v>127</v>
      </c>
      <c r="E131" s="1" t="s">
        <v>134</v>
      </c>
      <c r="F131" s="1" t="s">
        <v>135</v>
      </c>
      <c r="G131" s="1" t="s">
        <v>136</v>
      </c>
      <c r="H131" s="2">
        <v>6</v>
      </c>
      <c r="I131" s="4">
        <v>13.5</v>
      </c>
      <c r="J131" s="4">
        <v>4.5</v>
      </c>
      <c r="K131" s="3">
        <v>7.5</v>
      </c>
      <c r="L131" s="3">
        <v>2.5</v>
      </c>
      <c r="M131" s="16">
        <f t="shared" si="31"/>
        <v>0.2</v>
      </c>
      <c r="N131" s="16">
        <f t="shared" si="31"/>
        <v>0.4</v>
      </c>
      <c r="O131" s="4">
        <v>0</v>
      </c>
      <c r="P131" s="4">
        <v>0</v>
      </c>
      <c r="Q131" s="4">
        <v>0.4</v>
      </c>
      <c r="R131" s="4">
        <v>0.8</v>
      </c>
      <c r="S131" s="14">
        <v>9</v>
      </c>
      <c r="T131" s="100">
        <f t="shared" si="32"/>
        <v>4.5</v>
      </c>
      <c r="U131" s="158"/>
      <c r="V131" s="158"/>
    </row>
    <row r="132" spans="2:22" hidden="1">
      <c r="B132" s="261">
        <v>756</v>
      </c>
      <c r="C132" s="1" t="s">
        <v>175</v>
      </c>
      <c r="D132" s="1" t="s">
        <v>127</v>
      </c>
      <c r="E132" s="1" t="s">
        <v>146</v>
      </c>
      <c r="F132" s="1" t="s">
        <v>147</v>
      </c>
      <c r="G132" s="1" t="s">
        <v>148</v>
      </c>
      <c r="H132" s="2">
        <v>3</v>
      </c>
      <c r="I132" s="4">
        <v>0</v>
      </c>
      <c r="J132" s="4">
        <v>9</v>
      </c>
      <c r="K132" s="3">
        <v>10</v>
      </c>
      <c r="L132" s="3">
        <v>0</v>
      </c>
      <c r="M132" s="16">
        <f t="shared" si="31"/>
        <v>0</v>
      </c>
      <c r="N132" s="16">
        <f t="shared" si="31"/>
        <v>0.4</v>
      </c>
      <c r="O132" s="4">
        <v>0</v>
      </c>
      <c r="P132" s="4">
        <v>0</v>
      </c>
      <c r="Q132" s="4">
        <v>2</v>
      </c>
      <c r="R132" s="4">
        <v>0</v>
      </c>
      <c r="S132" s="14">
        <v>18</v>
      </c>
      <c r="T132" s="100">
        <f t="shared" si="32"/>
        <v>3.6</v>
      </c>
      <c r="U132" s="158"/>
      <c r="V132" s="158"/>
    </row>
    <row r="133" spans="2:22" hidden="1">
      <c r="B133" s="266">
        <v>710.72900000000004</v>
      </c>
      <c r="C133" s="59" t="s">
        <v>175</v>
      </c>
      <c r="D133" s="59" t="s">
        <v>127</v>
      </c>
      <c r="E133" s="59" t="s">
        <v>128</v>
      </c>
      <c r="F133" s="59" t="s">
        <v>129</v>
      </c>
      <c r="G133" s="59" t="s">
        <v>130</v>
      </c>
      <c r="H133" s="61">
        <v>6</v>
      </c>
      <c r="I133" s="62">
        <v>9</v>
      </c>
      <c r="J133" s="62">
        <v>9</v>
      </c>
      <c r="K133" s="63">
        <v>2.5</v>
      </c>
      <c r="L133" s="63">
        <v>2.5</v>
      </c>
      <c r="M133" s="64">
        <f t="shared" si="31"/>
        <v>0.2</v>
      </c>
      <c r="N133" s="64">
        <f t="shared" si="31"/>
        <v>0.4</v>
      </c>
      <c r="O133" s="46">
        <v>0</v>
      </c>
      <c r="P133" s="46">
        <v>0</v>
      </c>
      <c r="Q133" s="46">
        <v>0.2</v>
      </c>
      <c r="R133" s="46">
        <v>0.4</v>
      </c>
      <c r="S133" s="58">
        <v>2.7</v>
      </c>
      <c r="T133" s="100">
        <f t="shared" si="32"/>
        <v>5.4</v>
      </c>
      <c r="U133" s="158"/>
      <c r="V133" s="158"/>
    </row>
    <row r="134" spans="2:22" hidden="1">
      <c r="B134" s="266">
        <v>709.74400000000003</v>
      </c>
      <c r="C134" s="59" t="s">
        <v>175</v>
      </c>
      <c r="D134" s="59" t="s">
        <v>127</v>
      </c>
      <c r="E134" s="59" t="s">
        <v>131</v>
      </c>
      <c r="F134" s="59" t="s">
        <v>132</v>
      </c>
      <c r="G134" s="59" t="s">
        <v>133</v>
      </c>
      <c r="H134" s="61">
        <v>6</v>
      </c>
      <c r="I134" s="62">
        <v>9</v>
      </c>
      <c r="J134" s="62">
        <v>9</v>
      </c>
      <c r="K134" s="63">
        <v>3.3334999999999995</v>
      </c>
      <c r="L134" s="63">
        <v>3.3334999999999995</v>
      </c>
      <c r="M134" s="64">
        <f t="shared" si="31"/>
        <v>0.2</v>
      </c>
      <c r="N134" s="64">
        <f t="shared" si="31"/>
        <v>0.4</v>
      </c>
      <c r="O134" s="46">
        <v>0</v>
      </c>
      <c r="P134" s="46">
        <v>0</v>
      </c>
      <c r="Q134" s="46">
        <v>0.2</v>
      </c>
      <c r="R134" s="46">
        <v>0.4</v>
      </c>
      <c r="S134" s="58">
        <v>3.6001799999999999</v>
      </c>
      <c r="T134" s="100">
        <f t="shared" si="32"/>
        <v>5.4</v>
      </c>
      <c r="U134" s="158"/>
      <c r="V134" s="158"/>
    </row>
    <row r="135" spans="2:22" hidden="1">
      <c r="B135" s="267" t="s">
        <v>170</v>
      </c>
      <c r="C135" s="59" t="s">
        <v>175</v>
      </c>
      <c r="D135" s="59" t="s">
        <v>127</v>
      </c>
      <c r="E135" s="59"/>
      <c r="F135" s="126" t="s">
        <v>161</v>
      </c>
      <c r="G135" s="59" t="s">
        <v>162</v>
      </c>
      <c r="H135" s="61">
        <v>6</v>
      </c>
      <c r="I135" s="62">
        <v>9</v>
      </c>
      <c r="J135" s="62">
        <v>9</v>
      </c>
      <c r="K135" s="222"/>
      <c r="L135" s="222"/>
      <c r="M135" s="64">
        <f t="shared" si="31"/>
        <v>0.2</v>
      </c>
      <c r="N135" s="64">
        <f t="shared" si="31"/>
        <v>0.2</v>
      </c>
      <c r="O135" s="81"/>
      <c r="P135" s="81"/>
      <c r="Q135" s="81"/>
      <c r="R135" s="81"/>
      <c r="S135" s="84"/>
      <c r="T135" s="100">
        <f t="shared" si="32"/>
        <v>3.6</v>
      </c>
      <c r="U135" s="158"/>
      <c r="V135" s="158"/>
    </row>
    <row r="136" spans="2:22" hidden="1">
      <c r="B136" s="269" t="s">
        <v>171</v>
      </c>
      <c r="C136" s="1" t="s">
        <v>175</v>
      </c>
      <c r="D136" s="19" t="s">
        <v>127</v>
      </c>
      <c r="E136" s="270"/>
      <c r="F136" s="271" t="s">
        <v>167</v>
      </c>
      <c r="G136" s="269" t="s">
        <v>164</v>
      </c>
      <c r="H136" s="240">
        <v>6</v>
      </c>
      <c r="I136" s="21">
        <v>13.5</v>
      </c>
      <c r="J136" s="21">
        <v>4.5</v>
      </c>
      <c r="K136" s="82"/>
      <c r="L136" s="82"/>
      <c r="M136" s="16">
        <f t="shared" si="31"/>
        <v>0.2</v>
      </c>
      <c r="N136" s="16">
        <f t="shared" si="31"/>
        <v>0.4</v>
      </c>
      <c r="O136" s="81"/>
      <c r="P136" s="81"/>
      <c r="Q136" s="81"/>
      <c r="R136" s="81"/>
      <c r="S136" s="84"/>
      <c r="T136" s="100">
        <f t="shared" si="32"/>
        <v>4.5</v>
      </c>
      <c r="U136" s="158"/>
      <c r="V136" s="158"/>
    </row>
    <row r="137" spans="2:22" hidden="1">
      <c r="B137" s="269" t="s">
        <v>171</v>
      </c>
      <c r="C137" s="1" t="s">
        <v>175</v>
      </c>
      <c r="D137" s="19" t="s">
        <v>127</v>
      </c>
      <c r="E137" s="270"/>
      <c r="F137" s="271" t="s">
        <v>168</v>
      </c>
      <c r="G137" s="269" t="s">
        <v>165</v>
      </c>
      <c r="H137" s="240">
        <v>6</v>
      </c>
      <c r="I137" s="21">
        <v>13.5</v>
      </c>
      <c r="J137" s="21">
        <v>4.5</v>
      </c>
      <c r="K137" s="82"/>
      <c r="L137" s="82"/>
      <c r="M137" s="16">
        <f t="shared" si="31"/>
        <v>0.2</v>
      </c>
      <c r="N137" s="16">
        <f t="shared" si="31"/>
        <v>0.4</v>
      </c>
      <c r="O137" s="81"/>
      <c r="P137" s="81"/>
      <c r="Q137" s="81"/>
      <c r="R137" s="81"/>
      <c r="S137" s="84"/>
      <c r="T137" s="100">
        <f t="shared" si="32"/>
        <v>4.5</v>
      </c>
      <c r="U137" s="158"/>
      <c r="V137" s="158"/>
    </row>
    <row r="138" spans="2:22" hidden="1">
      <c r="B138" s="240">
        <v>709</v>
      </c>
      <c r="C138" s="1" t="s">
        <v>175</v>
      </c>
      <c r="D138" s="19" t="s">
        <v>127</v>
      </c>
      <c r="E138" s="270"/>
      <c r="F138" s="241" t="s">
        <v>169</v>
      </c>
      <c r="G138" s="269" t="s">
        <v>166</v>
      </c>
      <c r="H138" s="240">
        <v>6</v>
      </c>
      <c r="I138" s="21">
        <v>9</v>
      </c>
      <c r="J138" s="21">
        <v>9</v>
      </c>
      <c r="K138" s="82"/>
      <c r="L138" s="82"/>
      <c r="M138" s="16">
        <f t="shared" si="31"/>
        <v>0.2</v>
      </c>
      <c r="N138" s="16">
        <f t="shared" si="31"/>
        <v>0.4</v>
      </c>
      <c r="O138" s="81"/>
      <c r="P138" s="81"/>
      <c r="Q138" s="81"/>
      <c r="R138" s="81"/>
      <c r="S138" s="84"/>
      <c r="T138" s="100">
        <f t="shared" si="32"/>
        <v>5.4</v>
      </c>
      <c r="U138" s="159"/>
      <c r="V138" s="159">
        <f>SUM(T129:T138)</f>
        <v>48.6</v>
      </c>
    </row>
    <row r="139" spans="2:22" hidden="1">
      <c r="B139" s="273"/>
      <c r="C139" s="208"/>
      <c r="D139" s="208"/>
      <c r="E139" s="208"/>
      <c r="F139" s="208"/>
      <c r="G139" s="208"/>
      <c r="H139" s="208"/>
      <c r="U139" s="171"/>
      <c r="V139" s="171"/>
    </row>
    <row r="140" spans="2:22" hidden="1">
      <c r="B140" s="273"/>
      <c r="C140" s="208"/>
      <c r="D140" s="208"/>
      <c r="E140" s="208"/>
      <c r="F140" s="208"/>
      <c r="G140" s="208"/>
      <c r="H140" s="208"/>
      <c r="V140" s="161"/>
    </row>
    <row r="141" spans="2:22" hidden="1">
      <c r="B141" s="261">
        <v>756</v>
      </c>
      <c r="C141" s="1" t="s">
        <v>65</v>
      </c>
      <c r="D141" s="1" t="s">
        <v>1</v>
      </c>
      <c r="E141" s="1" t="s">
        <v>59</v>
      </c>
      <c r="F141" s="1" t="s">
        <v>60</v>
      </c>
      <c r="G141" s="1" t="s">
        <v>61</v>
      </c>
      <c r="H141" s="2">
        <v>6</v>
      </c>
      <c r="I141" s="4">
        <v>13.5</v>
      </c>
      <c r="J141" s="4">
        <v>4.5</v>
      </c>
      <c r="K141" s="3">
        <v>7.5</v>
      </c>
      <c r="L141" s="3">
        <v>2.5</v>
      </c>
      <c r="M141" s="16">
        <f t="shared" ref="M141:N150" si="33">M80/5</f>
        <v>0.2</v>
      </c>
      <c r="N141" s="16">
        <f t="shared" si="33"/>
        <v>0.4</v>
      </c>
      <c r="O141" s="4">
        <v>0.4</v>
      </c>
      <c r="P141" s="4">
        <v>0.8</v>
      </c>
      <c r="Q141" s="4">
        <v>0</v>
      </c>
      <c r="R141" s="4">
        <v>0</v>
      </c>
      <c r="S141" s="14">
        <v>9</v>
      </c>
      <c r="T141" s="100">
        <f t="shared" ref="T141:T150" si="34">I141*M141+J141*N141</f>
        <v>4.5</v>
      </c>
      <c r="U141" s="160"/>
      <c r="V141" s="160"/>
    </row>
    <row r="142" spans="2:22" hidden="1">
      <c r="B142" s="261">
        <v>756</v>
      </c>
      <c r="C142" s="1" t="s">
        <v>65</v>
      </c>
      <c r="D142" s="1" t="s">
        <v>1</v>
      </c>
      <c r="E142" s="1" t="s">
        <v>62</v>
      </c>
      <c r="F142" s="1" t="s">
        <v>63</v>
      </c>
      <c r="G142" s="1" t="s">
        <v>64</v>
      </c>
      <c r="H142" s="2">
        <v>6</v>
      </c>
      <c r="I142" s="4">
        <v>0</v>
      </c>
      <c r="J142" s="4">
        <v>18</v>
      </c>
      <c r="K142" s="3">
        <v>0</v>
      </c>
      <c r="L142" s="3">
        <v>10</v>
      </c>
      <c r="M142" s="16">
        <f t="shared" si="33"/>
        <v>0</v>
      </c>
      <c r="N142" s="16">
        <f t="shared" si="33"/>
        <v>0.4</v>
      </c>
      <c r="O142" s="4">
        <v>0</v>
      </c>
      <c r="P142" s="4">
        <v>0.4</v>
      </c>
      <c r="Q142" s="4">
        <v>0</v>
      </c>
      <c r="R142" s="4">
        <v>0</v>
      </c>
      <c r="S142" s="14">
        <v>7.2</v>
      </c>
      <c r="T142" s="100">
        <f t="shared" si="34"/>
        <v>7.2</v>
      </c>
      <c r="U142" s="158"/>
      <c r="V142" s="158"/>
    </row>
    <row r="143" spans="2:22" hidden="1">
      <c r="B143" s="261">
        <v>756</v>
      </c>
      <c r="C143" s="1" t="s">
        <v>65</v>
      </c>
      <c r="D143" s="1" t="s">
        <v>127</v>
      </c>
      <c r="E143" s="1" t="s">
        <v>134</v>
      </c>
      <c r="F143" s="1" t="s">
        <v>135</v>
      </c>
      <c r="G143" s="1" t="s">
        <v>136</v>
      </c>
      <c r="H143" s="2">
        <v>6</v>
      </c>
      <c r="I143" s="4">
        <v>13.5</v>
      </c>
      <c r="J143" s="4">
        <v>4.5</v>
      </c>
      <c r="K143" s="3">
        <v>7.5</v>
      </c>
      <c r="L143" s="3">
        <v>2.5</v>
      </c>
      <c r="M143" s="16">
        <f t="shared" si="33"/>
        <v>0.2</v>
      </c>
      <c r="N143" s="16">
        <f t="shared" si="33"/>
        <v>0.4</v>
      </c>
      <c r="O143" s="4">
        <v>0</v>
      </c>
      <c r="P143" s="4">
        <v>0</v>
      </c>
      <c r="Q143" s="4">
        <v>0.4</v>
      </c>
      <c r="R143" s="4">
        <v>0.8</v>
      </c>
      <c r="S143" s="14">
        <v>9</v>
      </c>
      <c r="T143" s="100">
        <f t="shared" si="34"/>
        <v>4.5</v>
      </c>
      <c r="U143" s="158"/>
      <c r="V143" s="158"/>
    </row>
    <row r="144" spans="2:22" hidden="1">
      <c r="B144" s="261">
        <v>756</v>
      </c>
      <c r="C144" s="1" t="s">
        <v>65</v>
      </c>
      <c r="D144" s="1" t="s">
        <v>127</v>
      </c>
      <c r="E144" s="1" t="s">
        <v>146</v>
      </c>
      <c r="F144" s="1" t="s">
        <v>147</v>
      </c>
      <c r="G144" s="1" t="s">
        <v>148</v>
      </c>
      <c r="H144" s="2">
        <v>3</v>
      </c>
      <c r="I144" s="4">
        <v>0</v>
      </c>
      <c r="J144" s="4">
        <v>9</v>
      </c>
      <c r="K144" s="3">
        <v>10</v>
      </c>
      <c r="L144" s="3">
        <v>0</v>
      </c>
      <c r="M144" s="16">
        <f t="shared" si="33"/>
        <v>0</v>
      </c>
      <c r="N144" s="16">
        <f t="shared" si="33"/>
        <v>0.4</v>
      </c>
      <c r="O144" s="4">
        <v>0</v>
      </c>
      <c r="P144" s="4">
        <v>0</v>
      </c>
      <c r="Q144" s="4">
        <v>2</v>
      </c>
      <c r="R144" s="4">
        <v>0</v>
      </c>
      <c r="S144" s="14">
        <v>18</v>
      </c>
      <c r="T144" s="100">
        <f t="shared" si="34"/>
        <v>3.6</v>
      </c>
      <c r="U144" s="158"/>
      <c r="V144" s="158"/>
    </row>
    <row r="145" spans="1:23" hidden="1">
      <c r="B145" s="266">
        <v>710.72900000000004</v>
      </c>
      <c r="C145" s="59" t="s">
        <v>65</v>
      </c>
      <c r="D145" s="59" t="s">
        <v>127</v>
      </c>
      <c r="E145" s="59" t="s">
        <v>128</v>
      </c>
      <c r="F145" s="59" t="s">
        <v>129</v>
      </c>
      <c r="G145" s="59" t="s">
        <v>130</v>
      </c>
      <c r="H145" s="61">
        <v>6</v>
      </c>
      <c r="I145" s="62">
        <v>9</v>
      </c>
      <c r="J145" s="62">
        <v>9</v>
      </c>
      <c r="K145" s="63">
        <v>2.5</v>
      </c>
      <c r="L145" s="63">
        <v>2.5</v>
      </c>
      <c r="M145" s="64">
        <f t="shared" si="33"/>
        <v>0.2</v>
      </c>
      <c r="N145" s="64">
        <f t="shared" si="33"/>
        <v>0.4</v>
      </c>
      <c r="O145" s="46">
        <v>0</v>
      </c>
      <c r="P145" s="46">
        <v>0</v>
      </c>
      <c r="Q145" s="46">
        <v>0.2</v>
      </c>
      <c r="R145" s="46">
        <v>0.4</v>
      </c>
      <c r="S145" s="58">
        <v>2.7</v>
      </c>
      <c r="T145" s="100">
        <f t="shared" si="34"/>
        <v>5.4</v>
      </c>
      <c r="U145" s="158"/>
      <c r="V145" s="158"/>
    </row>
    <row r="146" spans="1:23" hidden="1">
      <c r="B146" s="266">
        <v>709.74400000000003</v>
      </c>
      <c r="C146" s="59" t="s">
        <v>65</v>
      </c>
      <c r="D146" s="59" t="s">
        <v>127</v>
      </c>
      <c r="E146" s="59" t="s">
        <v>131</v>
      </c>
      <c r="F146" s="59" t="s">
        <v>132</v>
      </c>
      <c r="G146" s="59" t="s">
        <v>133</v>
      </c>
      <c r="H146" s="61">
        <v>6</v>
      </c>
      <c r="I146" s="62">
        <v>9</v>
      </c>
      <c r="J146" s="62">
        <v>9</v>
      </c>
      <c r="K146" s="63">
        <v>3.3334999999999995</v>
      </c>
      <c r="L146" s="63">
        <v>3.3334999999999995</v>
      </c>
      <c r="M146" s="64">
        <f t="shared" si="33"/>
        <v>0.2</v>
      </c>
      <c r="N146" s="64">
        <f t="shared" si="33"/>
        <v>0.4</v>
      </c>
      <c r="O146" s="46">
        <v>0</v>
      </c>
      <c r="P146" s="46">
        <v>0</v>
      </c>
      <c r="Q146" s="46">
        <v>0.2</v>
      </c>
      <c r="R146" s="46">
        <v>0.4</v>
      </c>
      <c r="S146" s="58">
        <v>3.6001799999999999</v>
      </c>
      <c r="T146" s="100">
        <f t="shared" si="34"/>
        <v>5.4</v>
      </c>
      <c r="U146" s="158"/>
      <c r="V146" s="158"/>
    </row>
    <row r="147" spans="1:23" hidden="1">
      <c r="B147" s="267" t="s">
        <v>170</v>
      </c>
      <c r="C147" s="59" t="s">
        <v>65</v>
      </c>
      <c r="D147" s="59" t="s">
        <v>127</v>
      </c>
      <c r="E147" s="59"/>
      <c r="F147" s="126" t="s">
        <v>161</v>
      </c>
      <c r="G147" s="59" t="s">
        <v>162</v>
      </c>
      <c r="H147" s="61">
        <v>6</v>
      </c>
      <c r="I147" s="62">
        <v>9</v>
      </c>
      <c r="J147" s="62">
        <v>9</v>
      </c>
      <c r="K147" s="222"/>
      <c r="L147" s="222"/>
      <c r="M147" s="64">
        <f t="shared" si="33"/>
        <v>0.2</v>
      </c>
      <c r="N147" s="64">
        <f t="shared" si="33"/>
        <v>0.2</v>
      </c>
      <c r="O147" s="81"/>
      <c r="P147" s="81"/>
      <c r="Q147" s="81"/>
      <c r="R147" s="81"/>
      <c r="S147" s="84"/>
      <c r="T147" s="100">
        <f t="shared" si="34"/>
        <v>3.6</v>
      </c>
      <c r="U147" s="158"/>
      <c r="V147" s="158"/>
    </row>
    <row r="148" spans="1:23" hidden="1">
      <c r="B148" s="269" t="s">
        <v>171</v>
      </c>
      <c r="C148" s="1" t="s">
        <v>65</v>
      </c>
      <c r="D148" s="19" t="s">
        <v>127</v>
      </c>
      <c r="E148" s="270"/>
      <c r="F148" s="271" t="s">
        <v>167</v>
      </c>
      <c r="G148" s="269" t="s">
        <v>164</v>
      </c>
      <c r="H148" s="240">
        <v>6</v>
      </c>
      <c r="I148" s="21">
        <v>13.5</v>
      </c>
      <c r="J148" s="21">
        <v>4.5</v>
      </c>
      <c r="K148" s="82"/>
      <c r="L148" s="82"/>
      <c r="M148" s="16">
        <f t="shared" si="33"/>
        <v>0.2</v>
      </c>
      <c r="N148" s="16">
        <f t="shared" si="33"/>
        <v>0.4</v>
      </c>
      <c r="O148" s="81"/>
      <c r="P148" s="81"/>
      <c r="Q148" s="81"/>
      <c r="R148" s="81"/>
      <c r="S148" s="84"/>
      <c r="T148" s="100">
        <f t="shared" si="34"/>
        <v>4.5</v>
      </c>
      <c r="U148" s="158"/>
      <c r="V148" s="158"/>
    </row>
    <row r="149" spans="1:23" hidden="1">
      <c r="B149" s="269" t="s">
        <v>171</v>
      </c>
      <c r="C149" s="1" t="s">
        <v>65</v>
      </c>
      <c r="D149" s="19" t="s">
        <v>127</v>
      </c>
      <c r="E149" s="270"/>
      <c r="F149" s="271" t="s">
        <v>168</v>
      </c>
      <c r="G149" s="269" t="s">
        <v>165</v>
      </c>
      <c r="H149" s="240">
        <v>6</v>
      </c>
      <c r="I149" s="21">
        <v>13.5</v>
      </c>
      <c r="J149" s="21">
        <v>4.5</v>
      </c>
      <c r="K149" s="82"/>
      <c r="L149" s="82"/>
      <c r="M149" s="16">
        <f t="shared" si="33"/>
        <v>0.2</v>
      </c>
      <c r="N149" s="16">
        <f t="shared" si="33"/>
        <v>0.4</v>
      </c>
      <c r="O149" s="81"/>
      <c r="P149" s="81"/>
      <c r="Q149" s="81"/>
      <c r="R149" s="81"/>
      <c r="S149" s="84"/>
      <c r="T149" s="100">
        <f t="shared" si="34"/>
        <v>4.5</v>
      </c>
      <c r="U149" s="158"/>
      <c r="V149" s="158"/>
    </row>
    <row r="150" spans="1:23" hidden="1">
      <c r="B150" s="240">
        <v>709</v>
      </c>
      <c r="C150" s="1" t="s">
        <v>65</v>
      </c>
      <c r="D150" s="19" t="s">
        <v>127</v>
      </c>
      <c r="E150" s="270"/>
      <c r="F150" s="241" t="s">
        <v>169</v>
      </c>
      <c r="G150" s="269" t="s">
        <v>166</v>
      </c>
      <c r="H150" s="240">
        <v>6</v>
      </c>
      <c r="I150" s="21">
        <v>9</v>
      </c>
      <c r="J150" s="21">
        <v>9</v>
      </c>
      <c r="K150" s="82"/>
      <c r="L150" s="82"/>
      <c r="M150" s="16">
        <f t="shared" si="33"/>
        <v>0.2</v>
      </c>
      <c r="N150" s="16">
        <f t="shared" si="33"/>
        <v>0.4</v>
      </c>
      <c r="O150" s="81"/>
      <c r="P150" s="81"/>
      <c r="Q150" s="81"/>
      <c r="R150" s="81"/>
      <c r="S150" s="84"/>
      <c r="T150" s="100">
        <f t="shared" si="34"/>
        <v>5.4</v>
      </c>
      <c r="U150" s="159"/>
      <c r="V150" s="159">
        <f>SUM(T141:T150)</f>
        <v>48.6</v>
      </c>
    </row>
    <row r="151" spans="1:23" hidden="1"/>
    <row r="153" spans="1:23">
      <c r="A153" s="153"/>
      <c r="C153" s="149"/>
      <c r="D153" s="149"/>
      <c r="E153" s="149"/>
      <c r="F153" s="149"/>
      <c r="G153" s="149"/>
      <c r="H153" s="184"/>
      <c r="I153" s="185"/>
      <c r="J153" s="186"/>
      <c r="K153" s="187"/>
      <c r="L153" s="187"/>
      <c r="M153" s="188" t="s">
        <v>155</v>
      </c>
      <c r="N153" s="189"/>
      <c r="O153" s="154"/>
      <c r="P153" s="154"/>
      <c r="Q153" s="154"/>
      <c r="R153" s="154"/>
      <c r="S153" s="155"/>
      <c r="T153" s="156">
        <f>SUM(T9:T74)+SUM(T80:T89)</f>
        <v>940.5</v>
      </c>
      <c r="U153" s="157">
        <f>SUM(U9:U74)</f>
        <v>697.5</v>
      </c>
      <c r="V153" s="157">
        <f>SUM(V93:V150)</f>
        <v>243</v>
      </c>
      <c r="W153" s="153"/>
    </row>
    <row r="154" spans="1:23">
      <c r="A154" s="153"/>
      <c r="C154" s="149"/>
      <c r="D154" s="149"/>
      <c r="E154" s="149"/>
      <c r="F154" s="149"/>
      <c r="G154" s="149"/>
      <c r="H154" s="174"/>
      <c r="I154" s="175"/>
      <c r="J154" s="176"/>
      <c r="K154" s="177"/>
      <c r="L154" s="177"/>
      <c r="M154" s="178"/>
      <c r="N154" s="178"/>
      <c r="O154" s="176"/>
      <c r="P154" s="176"/>
      <c r="Q154" s="176"/>
      <c r="R154" s="176"/>
      <c r="S154" s="179"/>
      <c r="T154" s="180"/>
      <c r="U154" s="181"/>
      <c r="V154" s="181"/>
      <c r="W154" s="153"/>
    </row>
    <row r="155" spans="1:23">
      <c r="A155" s="153"/>
      <c r="C155" s="149"/>
      <c r="D155" s="149"/>
      <c r="E155" s="149"/>
      <c r="F155" s="149"/>
      <c r="G155" s="149"/>
      <c r="H155" s="174"/>
      <c r="I155" s="175"/>
      <c r="J155" s="176"/>
      <c r="K155" s="177"/>
      <c r="L155" s="177"/>
      <c r="M155" s="178"/>
      <c r="N155" s="178"/>
      <c r="O155" s="176"/>
      <c r="P155" s="176"/>
      <c r="Q155" s="176"/>
      <c r="R155" s="176"/>
      <c r="S155" s="179"/>
      <c r="T155" s="180"/>
      <c r="U155" s="181"/>
      <c r="V155" s="181"/>
      <c r="W155" s="153"/>
    </row>
    <row r="156" spans="1:23" ht="18.75">
      <c r="C156" s="117" t="s">
        <v>278</v>
      </c>
    </row>
    <row r="158" spans="1:23">
      <c r="B158" s="240">
        <v>701</v>
      </c>
      <c r="C158" s="19" t="s">
        <v>160</v>
      </c>
      <c r="D158" s="19"/>
      <c r="E158" s="270"/>
      <c r="F158" s="241"/>
      <c r="G158" s="271" t="s">
        <v>287</v>
      </c>
      <c r="H158" s="240">
        <v>6</v>
      </c>
    </row>
    <row r="159" spans="1:23">
      <c r="B159" s="261" t="s">
        <v>217</v>
      </c>
      <c r="C159" s="274" t="s">
        <v>214</v>
      </c>
      <c r="D159" s="274"/>
      <c r="E159" s="274"/>
      <c r="F159" s="271" t="s">
        <v>277</v>
      </c>
      <c r="G159" s="271" t="s">
        <v>218</v>
      </c>
      <c r="H159" s="2">
        <v>6</v>
      </c>
    </row>
    <row r="160" spans="1:23">
      <c r="B160" s="261">
        <v>749</v>
      </c>
      <c r="C160" s="274" t="s">
        <v>216</v>
      </c>
      <c r="D160" s="274"/>
      <c r="E160" s="274"/>
      <c r="F160" s="271"/>
      <c r="G160" s="271" t="s">
        <v>219</v>
      </c>
      <c r="H160" s="2">
        <v>6</v>
      </c>
    </row>
    <row r="161" spans="2:22">
      <c r="B161" s="261">
        <v>710</v>
      </c>
      <c r="C161" s="274" t="s">
        <v>215</v>
      </c>
      <c r="D161" s="274"/>
      <c r="E161" s="274"/>
      <c r="F161" s="271"/>
      <c r="G161" s="271" t="s">
        <v>220</v>
      </c>
      <c r="H161" s="2">
        <v>6</v>
      </c>
    </row>
    <row r="162" spans="2:22">
      <c r="B162" s="261">
        <v>710</v>
      </c>
      <c r="C162" s="274" t="s">
        <v>65</v>
      </c>
      <c r="D162" s="274"/>
      <c r="E162" s="274"/>
      <c r="F162" s="275"/>
      <c r="G162" s="271" t="s">
        <v>271</v>
      </c>
      <c r="H162" s="2">
        <v>6</v>
      </c>
    </row>
    <row r="165" spans="2:22" ht="15.75">
      <c r="G165" s="279" t="s">
        <v>301</v>
      </c>
      <c r="H165" s="274"/>
      <c r="I165" s="209"/>
      <c r="J165" s="209"/>
    </row>
    <row r="166" spans="2:22">
      <c r="G166" s="274" t="s">
        <v>296</v>
      </c>
      <c r="H166" s="280">
        <v>6421</v>
      </c>
      <c r="I166" s="209"/>
    </row>
    <row r="167" spans="2:22">
      <c r="G167" s="274" t="s">
        <v>295</v>
      </c>
      <c r="H167" s="300">
        <v>-201.202</v>
      </c>
      <c r="I167" s="209"/>
      <c r="J167" s="209"/>
    </row>
    <row r="168" spans="2:22">
      <c r="G168" s="274" t="s">
        <v>280</v>
      </c>
      <c r="H168" s="301">
        <f>H166+H167</f>
        <v>6219.7979999999998</v>
      </c>
      <c r="I168" s="209"/>
      <c r="J168" s="209" t="s">
        <v>260</v>
      </c>
    </row>
    <row r="169" spans="2:22">
      <c r="G169" s="274" t="s">
        <v>297</v>
      </c>
      <c r="H169" s="282">
        <f>J169*I169</f>
        <v>275.99</v>
      </c>
      <c r="I169" s="325">
        <v>1.43</v>
      </c>
      <c r="J169" s="281">
        <v>193</v>
      </c>
      <c r="M169" s="18" t="s">
        <v>257</v>
      </c>
      <c r="U169" s="299">
        <f>I169/3</f>
        <v>0.47666666666666663</v>
      </c>
      <c r="V169" s="153" t="s">
        <v>285</v>
      </c>
    </row>
    <row r="170" spans="2:22">
      <c r="G170" s="274" t="s">
        <v>258</v>
      </c>
      <c r="H170" s="301">
        <f>U153</f>
        <v>697.5</v>
      </c>
      <c r="I170" s="209">
        <v>681.75</v>
      </c>
      <c r="J170" s="15">
        <f>H170-I170</f>
        <v>15.75</v>
      </c>
    </row>
    <row r="171" spans="2:22">
      <c r="G171" s="274" t="s">
        <v>259</v>
      </c>
      <c r="H171" s="301">
        <f>V153</f>
        <v>243</v>
      </c>
      <c r="I171" s="209"/>
    </row>
    <row r="172" spans="2:22">
      <c r="G172" s="274" t="s">
        <v>298</v>
      </c>
      <c r="H172" s="280">
        <v>57</v>
      </c>
      <c r="I172" s="209"/>
      <c r="J172" s="276" t="s">
        <v>261</v>
      </c>
    </row>
    <row r="173" spans="2:22">
      <c r="G173" s="274" t="s">
        <v>299</v>
      </c>
      <c r="H173" s="282">
        <f>J173*I173</f>
        <v>10</v>
      </c>
      <c r="I173" s="325">
        <v>0.1</v>
      </c>
      <c r="J173" s="281">
        <v>100</v>
      </c>
      <c r="M173" s="18" t="s">
        <v>257</v>
      </c>
      <c r="U173" s="299">
        <f>I173/0.5</f>
        <v>0.2</v>
      </c>
      <c r="V173" s="153" t="s">
        <v>284</v>
      </c>
    </row>
    <row r="174" spans="2:22">
      <c r="G174" s="274" t="s">
        <v>262</v>
      </c>
      <c r="H174" s="301">
        <f>SUM(H168:H173)</f>
        <v>7503.2879999999996</v>
      </c>
      <c r="I174" s="209"/>
      <c r="J174" s="209"/>
    </row>
    <row r="175" spans="2:22">
      <c r="G175" s="208"/>
      <c r="H175" s="209"/>
      <c r="I175" s="209"/>
      <c r="J175" s="209"/>
    </row>
    <row r="176" spans="2:22">
      <c r="G176" s="274" t="s">
        <v>263</v>
      </c>
      <c r="H176" s="280">
        <v>7466</v>
      </c>
      <c r="I176" s="209"/>
      <c r="J176" s="302" t="s">
        <v>282</v>
      </c>
      <c r="K176" s="118"/>
      <c r="L176" s="118"/>
      <c r="M176" s="303"/>
      <c r="N176" s="303"/>
      <c r="O176" s="118"/>
      <c r="P176" s="118"/>
      <c r="Q176" s="118"/>
      <c r="R176" s="118"/>
      <c r="S176" s="118"/>
      <c r="T176" s="304">
        <f>SUM(H170:H173)</f>
        <v>1007.5</v>
      </c>
      <c r="U176" s="305">
        <f>T176/H174</f>
        <v>0.1342744674068222</v>
      </c>
    </row>
    <row r="177" spans="7:23">
      <c r="G177" s="274" t="s">
        <v>264</v>
      </c>
      <c r="H177" s="301">
        <f>H176*1.005</f>
        <v>7503.329999999999</v>
      </c>
      <c r="I177" s="209"/>
      <c r="J177" s="302" t="s">
        <v>283</v>
      </c>
      <c r="K177" s="118"/>
      <c r="L177" s="118"/>
      <c r="M177" s="303"/>
      <c r="N177" s="303"/>
      <c r="O177" s="118"/>
      <c r="P177" s="118"/>
      <c r="Q177" s="118"/>
      <c r="R177" s="118"/>
      <c r="S177" s="118"/>
      <c r="T177" s="304">
        <f>H168+H169</f>
        <v>6495.7879999999996</v>
      </c>
      <c r="U177" s="305">
        <f>T177/H174</f>
        <v>0.86572553259317786</v>
      </c>
    </row>
    <row r="178" spans="7:23">
      <c r="G178" s="274"/>
      <c r="H178" s="282"/>
      <c r="I178" s="209"/>
      <c r="J178" s="306" t="s">
        <v>262</v>
      </c>
      <c r="K178" s="118"/>
      <c r="L178" s="118"/>
      <c r="M178" s="303"/>
      <c r="N178" s="303"/>
      <c r="O178" s="118"/>
      <c r="P178" s="118"/>
      <c r="Q178" s="118"/>
      <c r="R178" s="118"/>
      <c r="S178" s="118"/>
      <c r="T178" s="308">
        <f>H174</f>
        <v>7503.2879999999996</v>
      </c>
      <c r="U178" s="307"/>
    </row>
    <row r="179" spans="7:23">
      <c r="G179" s="274" t="s">
        <v>281</v>
      </c>
      <c r="H179" s="326">
        <f>H174-H177</f>
        <v>-4.1999999999461579E-2</v>
      </c>
      <c r="I179" s="209"/>
      <c r="J179" s="209"/>
      <c r="W179" s="193"/>
    </row>
    <row r="181" spans="7:23">
      <c r="H181" s="327"/>
    </row>
    <row r="182" spans="7:23">
      <c r="H182" s="327"/>
    </row>
  </sheetData>
  <pageMargins left="0.51181102362204722" right="0.31496062992125984" top="0.35433070866141736" bottom="0.35433070866141736" header="0.31496062992125984" footer="0.31496062992125984"/>
  <pageSetup paperSize="8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8"/>
  <sheetViews>
    <sheetView zoomScaleNormal="100" workbookViewId="0">
      <selection activeCell="T88" sqref="T88"/>
    </sheetView>
  </sheetViews>
  <sheetFormatPr baseColWidth="10" defaultColWidth="11.42578125" defaultRowHeight="15"/>
  <cols>
    <col min="1" max="1" width="4.7109375" customWidth="1"/>
    <col min="2" max="2" width="5.28515625" customWidth="1"/>
    <col min="3" max="4" width="10" customWidth="1"/>
    <col min="5" max="5" width="27.42578125" customWidth="1"/>
    <col min="6" max="6" width="7.42578125" customWidth="1"/>
    <col min="7" max="8" width="7.5703125" style="15" bestFit="1" customWidth="1"/>
    <col min="9" max="10" width="0" hidden="1" customWidth="1"/>
    <col min="11" max="11" width="6.5703125" style="18" bestFit="1" customWidth="1"/>
    <col min="12" max="12" width="5.140625" style="18" customWidth="1"/>
    <col min="13" max="16" width="4.5703125" hidden="1" customWidth="1"/>
    <col min="17" max="17" width="0" hidden="1" customWidth="1"/>
    <col min="18" max="18" width="8.42578125" style="15" customWidth="1"/>
    <col min="19" max="20" width="11.42578125" style="11"/>
    <col min="22" max="22" width="38.7109375" customWidth="1"/>
  </cols>
  <sheetData>
    <row r="1" spans="1:20" ht="23.25">
      <c r="A1" s="113" t="s">
        <v>156</v>
      </c>
    </row>
    <row r="2" spans="1:20" ht="39" customHeight="1">
      <c r="A2" s="85" t="s">
        <v>26</v>
      </c>
      <c r="B2" s="85" t="s">
        <v>27</v>
      </c>
      <c r="C2" s="85" t="s">
        <v>28</v>
      </c>
      <c r="D2" s="85" t="s">
        <v>29</v>
      </c>
      <c r="E2" s="85" t="s">
        <v>39</v>
      </c>
      <c r="F2" s="86" t="s">
        <v>30</v>
      </c>
      <c r="G2" s="87" t="s">
        <v>151</v>
      </c>
      <c r="H2" s="87" t="s">
        <v>152</v>
      </c>
      <c r="I2" s="88" t="s">
        <v>31</v>
      </c>
      <c r="J2" s="88" t="s">
        <v>32</v>
      </c>
      <c r="K2" s="89" t="s">
        <v>149</v>
      </c>
      <c r="L2" s="89" t="s">
        <v>150</v>
      </c>
      <c r="M2" s="87" t="s">
        <v>33</v>
      </c>
      <c r="N2" s="87" t="s">
        <v>34</v>
      </c>
      <c r="O2" s="87" t="s">
        <v>35</v>
      </c>
      <c r="P2" s="87" t="s">
        <v>36</v>
      </c>
      <c r="Q2" s="87" t="s">
        <v>37</v>
      </c>
      <c r="R2" s="87" t="s">
        <v>38</v>
      </c>
      <c r="S2" s="90" t="s">
        <v>153</v>
      </c>
      <c r="T2" s="90" t="s">
        <v>154</v>
      </c>
    </row>
    <row r="4" spans="1:20">
      <c r="A4" s="31" t="s">
        <v>0</v>
      </c>
      <c r="B4" s="31" t="s">
        <v>1</v>
      </c>
      <c r="C4" s="31" t="s">
        <v>2</v>
      </c>
      <c r="D4" s="31" t="s">
        <v>3</v>
      </c>
      <c r="E4" s="31" t="s">
        <v>4</v>
      </c>
      <c r="F4" s="32">
        <v>6</v>
      </c>
      <c r="G4" s="33">
        <v>13.5</v>
      </c>
      <c r="H4" s="34">
        <v>4.5</v>
      </c>
      <c r="I4" s="35">
        <f t="shared" ref="I4:I12" si="0">G4*10/3/F4</f>
        <v>7.5</v>
      </c>
      <c r="J4" s="35">
        <f t="shared" ref="J4:J12" si="1">H4*10/3/F4</f>
        <v>2.5</v>
      </c>
      <c r="K4" s="36">
        <f t="shared" ref="K4:K12" si="2">M4+O4</f>
        <v>0.5</v>
      </c>
      <c r="L4" s="36">
        <f t="shared" ref="L4:L12" si="3">N4+P4</f>
        <v>1</v>
      </c>
      <c r="M4" s="33">
        <v>0.5</v>
      </c>
      <c r="N4" s="33">
        <v>1</v>
      </c>
      <c r="O4" s="33">
        <v>0</v>
      </c>
      <c r="P4" s="33">
        <v>0</v>
      </c>
      <c r="Q4" s="37">
        <f t="shared" ref="Q4:Q12" si="4">G4*(M4+O4)+H4*(N4+P4)</f>
        <v>11.25</v>
      </c>
      <c r="R4" s="99">
        <v>11.25</v>
      </c>
      <c r="S4" s="91"/>
      <c r="T4" s="91"/>
    </row>
    <row r="5" spans="1:20">
      <c r="A5" s="31" t="s">
        <v>0</v>
      </c>
      <c r="B5" s="31" t="s">
        <v>1</v>
      </c>
      <c r="C5" s="31" t="s">
        <v>5</v>
      </c>
      <c r="D5" s="31" t="s">
        <v>6</v>
      </c>
      <c r="E5" s="31" t="s">
        <v>7</v>
      </c>
      <c r="F5" s="32">
        <v>6</v>
      </c>
      <c r="G5" s="33">
        <v>9</v>
      </c>
      <c r="H5" s="33">
        <v>9</v>
      </c>
      <c r="I5" s="35">
        <f t="shared" si="0"/>
        <v>5</v>
      </c>
      <c r="J5" s="35">
        <f t="shared" si="1"/>
        <v>5</v>
      </c>
      <c r="K5" s="36">
        <f t="shared" si="2"/>
        <v>0.5</v>
      </c>
      <c r="L5" s="36">
        <f t="shared" si="3"/>
        <v>0.5</v>
      </c>
      <c r="M5" s="33">
        <v>0.5</v>
      </c>
      <c r="N5" s="33">
        <v>0.5</v>
      </c>
      <c r="O5" s="33">
        <v>0</v>
      </c>
      <c r="P5" s="33">
        <v>0</v>
      </c>
      <c r="Q5" s="37">
        <f t="shared" si="4"/>
        <v>9</v>
      </c>
      <c r="R5" s="99">
        <v>9</v>
      </c>
      <c r="S5" s="92"/>
      <c r="T5" s="92"/>
    </row>
    <row r="6" spans="1:20">
      <c r="A6" s="31" t="s">
        <v>0</v>
      </c>
      <c r="B6" s="31" t="s">
        <v>1</v>
      </c>
      <c r="C6" s="31" t="s">
        <v>8</v>
      </c>
      <c r="D6" s="31" t="s">
        <v>9</v>
      </c>
      <c r="E6" s="31" t="s">
        <v>10</v>
      </c>
      <c r="F6" s="32">
        <v>6</v>
      </c>
      <c r="G6" s="33">
        <v>13.5</v>
      </c>
      <c r="H6" s="33">
        <v>4.5</v>
      </c>
      <c r="I6" s="35">
        <f t="shared" si="0"/>
        <v>7.5</v>
      </c>
      <c r="J6" s="35">
        <f t="shared" si="1"/>
        <v>2.5</v>
      </c>
      <c r="K6" s="36">
        <f t="shared" si="2"/>
        <v>0.5</v>
      </c>
      <c r="L6" s="36">
        <f t="shared" si="3"/>
        <v>0.5</v>
      </c>
      <c r="M6" s="33">
        <v>0.5</v>
      </c>
      <c r="N6" s="33">
        <v>0.5</v>
      </c>
      <c r="O6" s="33">
        <v>0</v>
      </c>
      <c r="P6" s="33">
        <v>0</v>
      </c>
      <c r="Q6" s="37">
        <f t="shared" si="4"/>
        <v>9</v>
      </c>
      <c r="R6" s="99">
        <v>9</v>
      </c>
      <c r="S6" s="92"/>
      <c r="T6" s="92"/>
    </row>
    <row r="7" spans="1:20">
      <c r="A7" s="19" t="s">
        <v>0</v>
      </c>
      <c r="B7" s="19" t="s">
        <v>1</v>
      </c>
      <c r="C7" s="19" t="s">
        <v>11</v>
      </c>
      <c r="D7" s="19" t="s">
        <v>12</v>
      </c>
      <c r="E7" s="19" t="s">
        <v>13</v>
      </c>
      <c r="F7" s="20">
        <v>6</v>
      </c>
      <c r="G7" s="21">
        <v>13.5</v>
      </c>
      <c r="H7" s="21">
        <v>4.5</v>
      </c>
      <c r="I7" s="22">
        <f t="shared" si="0"/>
        <v>7.5</v>
      </c>
      <c r="J7" s="22">
        <f t="shared" si="1"/>
        <v>2.5</v>
      </c>
      <c r="K7" s="23">
        <f t="shared" si="2"/>
        <v>1</v>
      </c>
      <c r="L7" s="23">
        <f t="shared" si="3"/>
        <v>1</v>
      </c>
      <c r="M7" s="21">
        <v>1</v>
      </c>
      <c r="N7" s="21">
        <v>1</v>
      </c>
      <c r="O7" s="21">
        <v>0</v>
      </c>
      <c r="P7" s="21">
        <v>0</v>
      </c>
      <c r="Q7" s="24">
        <f t="shared" si="4"/>
        <v>18</v>
      </c>
      <c r="R7" s="100">
        <v>18</v>
      </c>
      <c r="S7" s="92"/>
      <c r="T7" s="92"/>
    </row>
    <row r="8" spans="1:20">
      <c r="A8" s="19" t="s">
        <v>0</v>
      </c>
      <c r="B8" s="19" t="s">
        <v>1</v>
      </c>
      <c r="C8" s="19" t="s">
        <v>14</v>
      </c>
      <c r="D8" s="19" t="s">
        <v>15</v>
      </c>
      <c r="E8" s="19" t="s">
        <v>16</v>
      </c>
      <c r="F8" s="20">
        <v>6</v>
      </c>
      <c r="G8" s="21">
        <v>9</v>
      </c>
      <c r="H8" s="21">
        <v>9</v>
      </c>
      <c r="I8" s="22">
        <f t="shared" si="0"/>
        <v>5</v>
      </c>
      <c r="J8" s="22">
        <f t="shared" si="1"/>
        <v>5</v>
      </c>
      <c r="K8" s="23">
        <f t="shared" si="2"/>
        <v>1</v>
      </c>
      <c r="L8" s="23">
        <f t="shared" si="3"/>
        <v>2</v>
      </c>
      <c r="M8" s="21">
        <v>1</v>
      </c>
      <c r="N8" s="21">
        <v>2</v>
      </c>
      <c r="O8" s="21">
        <v>0</v>
      </c>
      <c r="P8" s="21">
        <v>0</v>
      </c>
      <c r="Q8" s="24">
        <f t="shared" si="4"/>
        <v>27</v>
      </c>
      <c r="R8" s="100">
        <f t="shared" ref="R8" si="5">Q8</f>
        <v>27</v>
      </c>
      <c r="S8" s="92"/>
      <c r="T8" s="92"/>
    </row>
    <row r="9" spans="1:20">
      <c r="A9" s="19" t="s">
        <v>0</v>
      </c>
      <c r="B9" s="19" t="s">
        <v>1</v>
      </c>
      <c r="C9" s="19" t="s">
        <v>17</v>
      </c>
      <c r="D9" s="19" t="s">
        <v>18</v>
      </c>
      <c r="E9" s="19" t="s">
        <v>19</v>
      </c>
      <c r="F9" s="20">
        <v>6</v>
      </c>
      <c r="G9" s="21">
        <v>13.5</v>
      </c>
      <c r="H9" s="21">
        <v>4.5</v>
      </c>
      <c r="I9" s="22">
        <f t="shared" si="0"/>
        <v>7.5</v>
      </c>
      <c r="J9" s="22">
        <f t="shared" si="1"/>
        <v>2.5</v>
      </c>
      <c r="K9" s="23">
        <f t="shared" si="2"/>
        <v>1</v>
      </c>
      <c r="L9" s="23">
        <f t="shared" si="3"/>
        <v>1</v>
      </c>
      <c r="M9" s="21">
        <v>1</v>
      </c>
      <c r="N9" s="21">
        <v>1</v>
      </c>
      <c r="O9" s="21">
        <v>0</v>
      </c>
      <c r="P9" s="21">
        <v>0</v>
      </c>
      <c r="Q9" s="24">
        <f t="shared" si="4"/>
        <v>18</v>
      </c>
      <c r="R9" s="100">
        <v>18</v>
      </c>
      <c r="S9" s="92"/>
      <c r="T9" s="92"/>
    </row>
    <row r="10" spans="1:20">
      <c r="A10" s="25" t="s">
        <v>0</v>
      </c>
      <c r="B10" s="25" t="s">
        <v>1</v>
      </c>
      <c r="C10" s="25" t="s">
        <v>20</v>
      </c>
      <c r="D10" s="25" t="s">
        <v>21</v>
      </c>
      <c r="E10" s="25" t="s">
        <v>22</v>
      </c>
      <c r="F10" s="26">
        <v>6</v>
      </c>
      <c r="G10" s="27">
        <v>13.5</v>
      </c>
      <c r="H10" s="27">
        <v>4.5</v>
      </c>
      <c r="I10" s="28">
        <f t="shared" si="0"/>
        <v>7.5</v>
      </c>
      <c r="J10" s="28">
        <f t="shared" si="1"/>
        <v>2.5</v>
      </c>
      <c r="K10" s="29">
        <f t="shared" si="2"/>
        <v>1</v>
      </c>
      <c r="L10" s="29">
        <f t="shared" si="3"/>
        <v>2</v>
      </c>
      <c r="M10" s="27">
        <v>1</v>
      </c>
      <c r="N10" s="27">
        <v>2</v>
      </c>
      <c r="O10" s="27">
        <v>0</v>
      </c>
      <c r="P10" s="27">
        <v>0</v>
      </c>
      <c r="Q10" s="30">
        <f t="shared" si="4"/>
        <v>22.5</v>
      </c>
      <c r="R10" s="101">
        <v>22.5</v>
      </c>
      <c r="S10" s="92"/>
      <c r="T10" s="92"/>
    </row>
    <row r="11" spans="1:20">
      <c r="A11" s="25" t="s">
        <v>0</v>
      </c>
      <c r="B11" s="25" t="s">
        <v>1</v>
      </c>
      <c r="C11" s="25" t="s">
        <v>23</v>
      </c>
      <c r="D11" s="25" t="s">
        <v>24</v>
      </c>
      <c r="E11" s="25" t="s">
        <v>25</v>
      </c>
      <c r="F11" s="26">
        <v>6</v>
      </c>
      <c r="G11" s="27">
        <v>13.5</v>
      </c>
      <c r="H11" s="27">
        <v>4.5</v>
      </c>
      <c r="I11" s="28">
        <f t="shared" si="0"/>
        <v>7.5</v>
      </c>
      <c r="J11" s="28">
        <f t="shared" si="1"/>
        <v>2.5</v>
      </c>
      <c r="K11" s="29">
        <f t="shared" si="2"/>
        <v>1</v>
      </c>
      <c r="L11" s="29">
        <f t="shared" si="3"/>
        <v>2</v>
      </c>
      <c r="M11" s="27">
        <v>1</v>
      </c>
      <c r="N11" s="27">
        <v>2</v>
      </c>
      <c r="O11" s="27">
        <v>0</v>
      </c>
      <c r="P11" s="27">
        <v>0</v>
      </c>
      <c r="Q11" s="30">
        <f t="shared" si="4"/>
        <v>22.5</v>
      </c>
      <c r="R11" s="101">
        <v>22.5</v>
      </c>
      <c r="S11" s="93"/>
      <c r="T11" s="92"/>
    </row>
    <row r="12" spans="1:20" ht="15" customHeight="1">
      <c r="A12" s="38" t="s">
        <v>0</v>
      </c>
      <c r="B12" s="38" t="s">
        <v>1</v>
      </c>
      <c r="C12" s="38" t="s">
        <v>101</v>
      </c>
      <c r="D12" s="38" t="s">
        <v>102</v>
      </c>
      <c r="E12" s="38" t="s">
        <v>103</v>
      </c>
      <c r="F12" s="39">
        <v>6</v>
      </c>
      <c r="G12" s="40">
        <v>13.5</v>
      </c>
      <c r="H12" s="40">
        <v>4.5</v>
      </c>
      <c r="I12" s="41">
        <f t="shared" si="0"/>
        <v>7.5</v>
      </c>
      <c r="J12" s="41">
        <f t="shared" si="1"/>
        <v>2.5</v>
      </c>
      <c r="K12" s="42">
        <f t="shared" si="2"/>
        <v>1</v>
      </c>
      <c r="L12" s="42">
        <f t="shared" si="3"/>
        <v>1.5</v>
      </c>
      <c r="M12" s="40">
        <v>1</v>
      </c>
      <c r="N12" s="40">
        <v>1.5</v>
      </c>
      <c r="O12" s="40">
        <v>0</v>
      </c>
      <c r="P12" s="40">
        <v>0</v>
      </c>
      <c r="Q12" s="43">
        <f t="shared" si="4"/>
        <v>20.25</v>
      </c>
      <c r="R12" s="102">
        <v>20.25</v>
      </c>
      <c r="S12" s="94">
        <f>SUM(R4:R12)</f>
        <v>157.5</v>
      </c>
      <c r="T12" s="95"/>
    </row>
    <row r="13" spans="1:20">
      <c r="A13" s="6"/>
      <c r="B13" s="6"/>
      <c r="C13" s="6"/>
      <c r="D13" s="6"/>
      <c r="E13" s="6"/>
      <c r="F13" s="7"/>
      <c r="G13" s="9"/>
      <c r="H13" s="9"/>
      <c r="I13" s="8"/>
      <c r="J13" s="8"/>
      <c r="K13" s="17"/>
      <c r="L13" s="17"/>
      <c r="M13" s="9"/>
      <c r="N13" s="9"/>
      <c r="O13" s="9"/>
      <c r="P13" s="9"/>
      <c r="Q13" s="10"/>
      <c r="R13" s="103"/>
    </row>
    <row r="14" spans="1:20">
      <c r="A14" s="1" t="s">
        <v>0</v>
      </c>
      <c r="B14" s="1" t="s">
        <v>1</v>
      </c>
      <c r="C14" s="1" t="s">
        <v>59</v>
      </c>
      <c r="D14" s="1" t="s">
        <v>60</v>
      </c>
      <c r="E14" s="1" t="s">
        <v>61</v>
      </c>
      <c r="F14" s="2">
        <v>6</v>
      </c>
      <c r="G14" s="4">
        <v>13.5</v>
      </c>
      <c r="H14" s="4">
        <v>4.5</v>
      </c>
      <c r="I14" s="3">
        <v>7.5</v>
      </c>
      <c r="J14" s="3">
        <v>2.5</v>
      </c>
      <c r="K14" s="16">
        <f>K91/5</f>
        <v>0.4</v>
      </c>
      <c r="L14" s="16">
        <f>L91/5</f>
        <v>0.8</v>
      </c>
      <c r="M14" s="4">
        <v>0.4</v>
      </c>
      <c r="N14" s="4">
        <v>0.8</v>
      </c>
      <c r="O14" s="4">
        <v>0</v>
      </c>
      <c r="P14" s="4">
        <v>0</v>
      </c>
      <c r="Q14" s="14">
        <v>9</v>
      </c>
      <c r="R14" s="104">
        <v>9</v>
      </c>
      <c r="S14" s="91"/>
      <c r="T14" s="91"/>
    </row>
    <row r="15" spans="1:20">
      <c r="A15" s="1" t="s">
        <v>0</v>
      </c>
      <c r="B15" s="1" t="s">
        <v>1</v>
      </c>
      <c r="C15" s="1" t="s">
        <v>62</v>
      </c>
      <c r="D15" s="1" t="s">
        <v>63</v>
      </c>
      <c r="E15" s="1" t="s">
        <v>64</v>
      </c>
      <c r="F15" s="2">
        <v>6</v>
      </c>
      <c r="G15" s="4">
        <v>0</v>
      </c>
      <c r="H15" s="4">
        <v>18</v>
      </c>
      <c r="I15" s="3">
        <v>0</v>
      </c>
      <c r="J15" s="3">
        <v>10</v>
      </c>
      <c r="K15" s="16">
        <f t="shared" ref="K15:L15" si="6">K92/5</f>
        <v>0</v>
      </c>
      <c r="L15" s="16">
        <f t="shared" si="6"/>
        <v>0.4</v>
      </c>
      <c r="M15" s="4">
        <v>0</v>
      </c>
      <c r="N15" s="4">
        <v>0.4</v>
      </c>
      <c r="O15" s="4">
        <v>0</v>
      </c>
      <c r="P15" s="4">
        <v>0</v>
      </c>
      <c r="Q15" s="14">
        <v>7.2</v>
      </c>
      <c r="R15" s="104">
        <v>7.2</v>
      </c>
      <c r="S15" s="92"/>
      <c r="T15" s="92"/>
    </row>
    <row r="16" spans="1:20">
      <c r="A16" s="1" t="s">
        <v>0</v>
      </c>
      <c r="B16" s="1" t="s">
        <v>127</v>
      </c>
      <c r="C16" s="1" t="s">
        <v>134</v>
      </c>
      <c r="D16" s="1" t="s">
        <v>135</v>
      </c>
      <c r="E16" s="1" t="s">
        <v>136</v>
      </c>
      <c r="F16" s="2">
        <v>6</v>
      </c>
      <c r="G16" s="4">
        <v>13.5</v>
      </c>
      <c r="H16" s="4">
        <v>4.5</v>
      </c>
      <c r="I16" s="3">
        <v>7.5</v>
      </c>
      <c r="J16" s="3">
        <v>2.5</v>
      </c>
      <c r="K16" s="16">
        <f t="shared" ref="K16:L16" si="7">K93/5</f>
        <v>0.4</v>
      </c>
      <c r="L16" s="16">
        <f t="shared" si="7"/>
        <v>0.8</v>
      </c>
      <c r="M16" s="4">
        <v>0</v>
      </c>
      <c r="N16" s="4">
        <v>0</v>
      </c>
      <c r="O16" s="4">
        <v>0.4</v>
      </c>
      <c r="P16" s="4">
        <v>0.8</v>
      </c>
      <c r="Q16" s="14">
        <v>9</v>
      </c>
      <c r="R16" s="104">
        <v>9</v>
      </c>
      <c r="S16" s="92"/>
      <c r="T16" s="92"/>
    </row>
    <row r="17" spans="1:20">
      <c r="A17" s="44" t="s">
        <v>0</v>
      </c>
      <c r="B17" s="44" t="s">
        <v>127</v>
      </c>
      <c r="C17" s="44" t="s">
        <v>128</v>
      </c>
      <c r="D17" s="44" t="s">
        <v>129</v>
      </c>
      <c r="E17" s="44" t="s">
        <v>130</v>
      </c>
      <c r="F17" s="45">
        <v>6</v>
      </c>
      <c r="G17" s="46">
        <v>9</v>
      </c>
      <c r="H17" s="46">
        <v>9</v>
      </c>
      <c r="I17" s="57">
        <v>2.5</v>
      </c>
      <c r="J17" s="57">
        <v>2.5</v>
      </c>
      <c r="K17" s="47">
        <f>K96/5</f>
        <v>0.2</v>
      </c>
      <c r="L17" s="47">
        <f>L96/5</f>
        <v>0.4</v>
      </c>
      <c r="M17" s="46">
        <v>0</v>
      </c>
      <c r="N17" s="46">
        <v>0</v>
      </c>
      <c r="O17" s="46">
        <v>0.2</v>
      </c>
      <c r="P17" s="46">
        <v>0.4</v>
      </c>
      <c r="Q17" s="58">
        <v>2.7</v>
      </c>
      <c r="R17" s="105">
        <v>5.4</v>
      </c>
      <c r="S17" s="92"/>
      <c r="T17" s="92"/>
    </row>
    <row r="18" spans="1:20">
      <c r="A18" s="44" t="s">
        <v>0</v>
      </c>
      <c r="B18" s="44" t="s">
        <v>127</v>
      </c>
      <c r="C18" s="44" t="s">
        <v>131</v>
      </c>
      <c r="D18" s="44" t="s">
        <v>132</v>
      </c>
      <c r="E18" s="44" t="s">
        <v>133</v>
      </c>
      <c r="F18" s="45">
        <v>6</v>
      </c>
      <c r="G18" s="46">
        <v>9</v>
      </c>
      <c r="H18" s="46">
        <v>9</v>
      </c>
      <c r="I18" s="57">
        <v>3.3334999999999995</v>
      </c>
      <c r="J18" s="57">
        <v>3.3334999999999995</v>
      </c>
      <c r="K18" s="47">
        <f>K97/5</f>
        <v>0.2</v>
      </c>
      <c r="L18" s="47">
        <f>L97/5</f>
        <v>0.4</v>
      </c>
      <c r="M18" s="46">
        <v>0</v>
      </c>
      <c r="N18" s="46">
        <v>0</v>
      </c>
      <c r="O18" s="46">
        <v>0.2</v>
      </c>
      <c r="P18" s="46">
        <v>0.4</v>
      </c>
      <c r="Q18" s="58">
        <v>3.6001799999999999</v>
      </c>
      <c r="R18" s="105">
        <v>5.4</v>
      </c>
      <c r="S18" s="94"/>
      <c r="T18" s="94">
        <f>SUM(R14:R18)</f>
        <v>36</v>
      </c>
    </row>
    <row r="19" spans="1:20">
      <c r="A19" s="79"/>
      <c r="B19" s="79"/>
      <c r="C19" s="79"/>
      <c r="D19" s="79"/>
      <c r="E19" s="79"/>
      <c r="F19" s="80"/>
      <c r="G19" s="81"/>
      <c r="H19" s="81"/>
      <c r="I19" s="82"/>
      <c r="J19" s="82"/>
      <c r="K19" s="83"/>
      <c r="L19" s="83"/>
      <c r="M19" s="81"/>
      <c r="N19" s="81"/>
      <c r="O19" s="81"/>
      <c r="P19" s="81"/>
      <c r="Q19" s="84"/>
      <c r="R19" s="106"/>
      <c r="S19" s="12"/>
      <c r="T19" s="12"/>
    </row>
    <row r="20" spans="1:20">
      <c r="A20" s="79"/>
      <c r="B20" s="79"/>
      <c r="C20" s="79"/>
      <c r="D20" s="79"/>
      <c r="E20" s="79"/>
      <c r="F20" s="80"/>
      <c r="G20" s="81"/>
      <c r="H20" s="81"/>
      <c r="I20" s="82"/>
      <c r="J20" s="82"/>
      <c r="K20" s="83"/>
      <c r="L20" s="83"/>
      <c r="M20" s="81"/>
      <c r="N20" s="81"/>
      <c r="O20" s="81"/>
      <c r="P20" s="81"/>
      <c r="Q20" s="84"/>
      <c r="R20" s="106"/>
      <c r="S20" s="12"/>
      <c r="T20" s="12"/>
    </row>
    <row r="21" spans="1:20">
      <c r="A21" s="19" t="s">
        <v>94</v>
      </c>
      <c r="B21" s="19" t="s">
        <v>1</v>
      </c>
      <c r="C21" s="19" t="s">
        <v>95</v>
      </c>
      <c r="D21" s="19" t="s">
        <v>96</v>
      </c>
      <c r="E21" s="19" t="s">
        <v>97</v>
      </c>
      <c r="F21" s="20">
        <v>6</v>
      </c>
      <c r="G21" s="21">
        <v>13.5</v>
      </c>
      <c r="H21" s="21">
        <v>4.5</v>
      </c>
      <c r="I21" s="22">
        <v>7.5</v>
      </c>
      <c r="J21" s="22">
        <v>2.5</v>
      </c>
      <c r="K21" s="23">
        <f t="shared" ref="K21:L28" si="8">M21+O21</f>
        <v>1</v>
      </c>
      <c r="L21" s="23">
        <f t="shared" si="8"/>
        <v>1</v>
      </c>
      <c r="M21" s="21">
        <v>1</v>
      </c>
      <c r="N21" s="21">
        <v>1</v>
      </c>
      <c r="O21" s="21">
        <v>0</v>
      </c>
      <c r="P21" s="21">
        <v>0</v>
      </c>
      <c r="Q21" s="24">
        <v>18</v>
      </c>
      <c r="R21" s="100">
        <v>18</v>
      </c>
      <c r="S21" s="91"/>
      <c r="T21" s="91"/>
    </row>
    <row r="22" spans="1:20">
      <c r="A22" s="19" t="s">
        <v>94</v>
      </c>
      <c r="B22" s="19" t="s">
        <v>1</v>
      </c>
      <c r="C22" s="19" t="s">
        <v>98</v>
      </c>
      <c r="D22" s="19" t="s">
        <v>99</v>
      </c>
      <c r="E22" s="19" t="s">
        <v>100</v>
      </c>
      <c r="F22" s="20">
        <v>6</v>
      </c>
      <c r="G22" s="21">
        <v>13.5</v>
      </c>
      <c r="H22" s="21">
        <v>4.5</v>
      </c>
      <c r="I22" s="22">
        <v>7.5</v>
      </c>
      <c r="J22" s="22">
        <v>2.5</v>
      </c>
      <c r="K22" s="23">
        <f t="shared" si="8"/>
        <v>1</v>
      </c>
      <c r="L22" s="23">
        <f t="shared" si="8"/>
        <v>1</v>
      </c>
      <c r="M22" s="21">
        <v>1</v>
      </c>
      <c r="N22" s="21">
        <v>1</v>
      </c>
      <c r="O22" s="21">
        <v>0</v>
      </c>
      <c r="P22" s="21">
        <v>0</v>
      </c>
      <c r="Q22" s="24">
        <v>18</v>
      </c>
      <c r="R22" s="100">
        <v>18</v>
      </c>
      <c r="S22" s="92"/>
      <c r="T22" s="92"/>
    </row>
    <row r="23" spans="1:20" s="72" customFormat="1">
      <c r="A23" s="66" t="s">
        <v>94</v>
      </c>
      <c r="B23" s="66" t="s">
        <v>1</v>
      </c>
      <c r="C23" s="66" t="s">
        <v>101</v>
      </c>
      <c r="D23" s="66" t="s">
        <v>102</v>
      </c>
      <c r="E23" s="66" t="s">
        <v>103</v>
      </c>
      <c r="F23" s="67">
        <v>6</v>
      </c>
      <c r="G23" s="68">
        <v>13.5</v>
      </c>
      <c r="H23" s="68">
        <v>4.5</v>
      </c>
      <c r="I23" s="69">
        <v>7.5</v>
      </c>
      <c r="J23" s="69">
        <v>2.5</v>
      </c>
      <c r="K23" s="70">
        <f t="shared" si="8"/>
        <v>1</v>
      </c>
      <c r="L23" s="70">
        <f t="shared" si="8"/>
        <v>1.5</v>
      </c>
      <c r="M23" s="68">
        <v>1</v>
      </c>
      <c r="N23" s="68">
        <v>1.5</v>
      </c>
      <c r="O23" s="68">
        <v>0</v>
      </c>
      <c r="P23" s="68">
        <v>0</v>
      </c>
      <c r="Q23" s="71">
        <v>20.25</v>
      </c>
      <c r="R23" s="107">
        <v>20.25</v>
      </c>
      <c r="S23" s="96"/>
      <c r="T23" s="96"/>
    </row>
    <row r="24" spans="1:20">
      <c r="A24" s="25" t="s">
        <v>94</v>
      </c>
      <c r="B24" s="25" t="s">
        <v>1</v>
      </c>
      <c r="C24" s="25" t="s">
        <v>104</v>
      </c>
      <c r="D24" s="25" t="s">
        <v>105</v>
      </c>
      <c r="E24" s="25" t="s">
        <v>106</v>
      </c>
      <c r="F24" s="26">
        <v>6</v>
      </c>
      <c r="G24" s="27">
        <v>13.5</v>
      </c>
      <c r="H24" s="27">
        <v>4.5</v>
      </c>
      <c r="I24" s="28">
        <v>7.5</v>
      </c>
      <c r="J24" s="28">
        <v>2.5</v>
      </c>
      <c r="K24" s="29">
        <f t="shared" si="8"/>
        <v>1</v>
      </c>
      <c r="L24" s="29">
        <f t="shared" si="8"/>
        <v>1</v>
      </c>
      <c r="M24" s="27">
        <v>1</v>
      </c>
      <c r="N24" s="27">
        <v>1</v>
      </c>
      <c r="O24" s="27">
        <v>0</v>
      </c>
      <c r="P24" s="27">
        <v>0</v>
      </c>
      <c r="Q24" s="30">
        <v>18</v>
      </c>
      <c r="R24" s="101">
        <v>18</v>
      </c>
      <c r="S24" s="92"/>
      <c r="T24" s="92"/>
    </row>
    <row r="25" spans="1:20">
      <c r="A25" s="25" t="s">
        <v>94</v>
      </c>
      <c r="B25" s="25" t="s">
        <v>1</v>
      </c>
      <c r="C25" s="25" t="s">
        <v>107</v>
      </c>
      <c r="D25" s="25" t="s">
        <v>108</v>
      </c>
      <c r="E25" s="25" t="s">
        <v>109</v>
      </c>
      <c r="F25" s="26">
        <v>6</v>
      </c>
      <c r="G25" s="27">
        <v>15.75</v>
      </c>
      <c r="H25" s="27">
        <v>2.25</v>
      </c>
      <c r="I25" s="28">
        <v>8.75</v>
      </c>
      <c r="J25" s="28">
        <v>1.25</v>
      </c>
      <c r="K25" s="29">
        <f t="shared" si="8"/>
        <v>1</v>
      </c>
      <c r="L25" s="29">
        <f t="shared" si="8"/>
        <v>1</v>
      </c>
      <c r="M25" s="27">
        <v>1</v>
      </c>
      <c r="N25" s="27">
        <v>1</v>
      </c>
      <c r="O25" s="27">
        <v>0</v>
      </c>
      <c r="P25" s="27">
        <v>0</v>
      </c>
      <c r="Q25" s="30">
        <v>18</v>
      </c>
      <c r="R25" s="101">
        <v>18</v>
      </c>
      <c r="S25" s="92"/>
      <c r="T25" s="92"/>
    </row>
    <row r="26" spans="1:20" s="72" customFormat="1">
      <c r="A26" s="38" t="s">
        <v>94</v>
      </c>
      <c r="B26" s="38" t="s">
        <v>1</v>
      </c>
      <c r="C26" s="38" t="s">
        <v>2</v>
      </c>
      <c r="D26" s="38" t="s">
        <v>3</v>
      </c>
      <c r="E26" s="38" t="s">
        <v>4</v>
      </c>
      <c r="F26" s="39">
        <v>6</v>
      </c>
      <c r="G26" s="40">
        <v>13.5</v>
      </c>
      <c r="H26" s="40">
        <v>4.5</v>
      </c>
      <c r="I26" s="41">
        <v>7.5</v>
      </c>
      <c r="J26" s="41">
        <v>2.5</v>
      </c>
      <c r="K26" s="42">
        <f t="shared" si="8"/>
        <v>0.5</v>
      </c>
      <c r="L26" s="42">
        <f t="shared" si="8"/>
        <v>1</v>
      </c>
      <c r="M26" s="40">
        <v>0.5</v>
      </c>
      <c r="N26" s="40">
        <v>1</v>
      </c>
      <c r="O26" s="40">
        <v>0</v>
      </c>
      <c r="P26" s="40">
        <v>0</v>
      </c>
      <c r="Q26" s="43">
        <v>11.25</v>
      </c>
      <c r="R26" s="102">
        <v>11.25</v>
      </c>
      <c r="S26" s="96"/>
      <c r="T26" s="96"/>
    </row>
    <row r="27" spans="1:20" s="72" customFormat="1">
      <c r="A27" s="73" t="s">
        <v>94</v>
      </c>
      <c r="B27" s="73" t="s">
        <v>1</v>
      </c>
      <c r="C27" s="73" t="s">
        <v>5</v>
      </c>
      <c r="D27" s="73" t="s">
        <v>6</v>
      </c>
      <c r="E27" s="73" t="s">
        <v>7</v>
      </c>
      <c r="F27" s="74">
        <v>6</v>
      </c>
      <c r="G27" s="75">
        <v>9</v>
      </c>
      <c r="H27" s="75">
        <v>9</v>
      </c>
      <c r="I27" s="76">
        <v>5</v>
      </c>
      <c r="J27" s="76">
        <v>5</v>
      </c>
      <c r="K27" s="77">
        <f t="shared" si="8"/>
        <v>0.5</v>
      </c>
      <c r="L27" s="77">
        <f t="shared" si="8"/>
        <v>0.5</v>
      </c>
      <c r="M27" s="75">
        <v>0.5</v>
      </c>
      <c r="N27" s="75">
        <v>0.5</v>
      </c>
      <c r="O27" s="75">
        <v>0</v>
      </c>
      <c r="P27" s="75">
        <v>0</v>
      </c>
      <c r="Q27" s="78">
        <v>9</v>
      </c>
      <c r="R27" s="108">
        <v>9</v>
      </c>
      <c r="S27" s="96"/>
      <c r="T27" s="96"/>
    </row>
    <row r="28" spans="1:20" s="72" customFormat="1">
      <c r="A28" s="73" t="s">
        <v>94</v>
      </c>
      <c r="B28" s="73" t="s">
        <v>1</v>
      </c>
      <c r="C28" s="73" t="s">
        <v>8</v>
      </c>
      <c r="D28" s="73" t="s">
        <v>9</v>
      </c>
      <c r="E28" s="73" t="s">
        <v>10</v>
      </c>
      <c r="F28" s="74">
        <v>6</v>
      </c>
      <c r="G28" s="75">
        <v>13.5</v>
      </c>
      <c r="H28" s="75">
        <v>4.5</v>
      </c>
      <c r="I28" s="76">
        <v>7.5</v>
      </c>
      <c r="J28" s="76">
        <v>2.5</v>
      </c>
      <c r="K28" s="77">
        <f t="shared" si="8"/>
        <v>0.5</v>
      </c>
      <c r="L28" s="77">
        <f t="shared" si="8"/>
        <v>0.5</v>
      </c>
      <c r="M28" s="75">
        <v>0.5</v>
      </c>
      <c r="N28" s="75">
        <v>0.5</v>
      </c>
      <c r="O28" s="75">
        <v>0</v>
      </c>
      <c r="P28" s="75">
        <v>0</v>
      </c>
      <c r="Q28" s="78">
        <v>9</v>
      </c>
      <c r="R28" s="108">
        <v>9</v>
      </c>
      <c r="S28" s="97">
        <f>SUM(R21:R28)</f>
        <v>121.5</v>
      </c>
      <c r="T28" s="98"/>
    </row>
    <row r="29" spans="1:20">
      <c r="A29" s="6"/>
      <c r="B29" s="6"/>
      <c r="C29" s="6"/>
      <c r="D29" s="6"/>
      <c r="E29" s="6"/>
      <c r="F29" s="7"/>
      <c r="G29" s="9"/>
      <c r="H29" s="9"/>
      <c r="I29" s="8"/>
      <c r="J29" s="8"/>
      <c r="K29" s="17"/>
      <c r="L29" s="17"/>
      <c r="M29" s="9"/>
      <c r="N29" s="9"/>
      <c r="O29" s="9"/>
      <c r="P29" s="9"/>
      <c r="Q29" s="10"/>
      <c r="R29" s="103"/>
    </row>
    <row r="30" spans="1:20">
      <c r="A30" s="1" t="s">
        <v>94</v>
      </c>
      <c r="B30" s="1" t="s">
        <v>1</v>
      </c>
      <c r="C30" s="1" t="s">
        <v>59</v>
      </c>
      <c r="D30" s="1" t="s">
        <v>60</v>
      </c>
      <c r="E30" s="1" t="s">
        <v>61</v>
      </c>
      <c r="F30" s="2">
        <v>6</v>
      </c>
      <c r="G30" s="4">
        <v>13.5</v>
      </c>
      <c r="H30" s="4">
        <v>4.5</v>
      </c>
      <c r="I30" s="3">
        <v>7.5</v>
      </c>
      <c r="J30" s="3">
        <v>2.5</v>
      </c>
      <c r="K30" s="16">
        <f t="shared" ref="K30:L35" si="9">M30+O30</f>
        <v>0.4</v>
      </c>
      <c r="L30" s="16">
        <f t="shared" si="9"/>
        <v>0.8</v>
      </c>
      <c r="M30" s="4">
        <v>0.4</v>
      </c>
      <c r="N30" s="4">
        <v>0.8</v>
      </c>
      <c r="O30" s="4">
        <v>0</v>
      </c>
      <c r="P30" s="4">
        <v>0</v>
      </c>
      <c r="Q30" s="14">
        <v>9</v>
      </c>
      <c r="R30" s="104">
        <v>9</v>
      </c>
      <c r="S30" s="91"/>
      <c r="T30" s="91"/>
    </row>
    <row r="31" spans="1:20">
      <c r="A31" s="1" t="s">
        <v>94</v>
      </c>
      <c r="B31" s="1" t="s">
        <v>1</v>
      </c>
      <c r="C31" s="1" t="s">
        <v>62</v>
      </c>
      <c r="D31" s="1" t="s">
        <v>63</v>
      </c>
      <c r="E31" s="1" t="s">
        <v>64</v>
      </c>
      <c r="F31" s="2">
        <v>6</v>
      </c>
      <c r="G31" s="4">
        <v>0</v>
      </c>
      <c r="H31" s="4">
        <v>18</v>
      </c>
      <c r="I31" s="3">
        <v>0</v>
      </c>
      <c r="J31" s="3">
        <v>10</v>
      </c>
      <c r="K31" s="16">
        <f t="shared" si="9"/>
        <v>0</v>
      </c>
      <c r="L31" s="16">
        <f t="shared" si="9"/>
        <v>0.4</v>
      </c>
      <c r="M31" s="4">
        <v>0</v>
      </c>
      <c r="N31" s="4">
        <v>0.4</v>
      </c>
      <c r="O31" s="4">
        <v>0</v>
      </c>
      <c r="P31" s="4">
        <v>0</v>
      </c>
      <c r="Q31" s="14">
        <v>7.2</v>
      </c>
      <c r="R31" s="104">
        <v>7.2</v>
      </c>
      <c r="S31" s="92"/>
      <c r="T31" s="92"/>
    </row>
    <row r="32" spans="1:20">
      <c r="A32" s="1" t="s">
        <v>94</v>
      </c>
      <c r="B32" s="1" t="s">
        <v>127</v>
      </c>
      <c r="C32" s="1" t="s">
        <v>134</v>
      </c>
      <c r="D32" s="1" t="s">
        <v>135</v>
      </c>
      <c r="E32" s="1" t="s">
        <v>136</v>
      </c>
      <c r="F32" s="2">
        <v>6</v>
      </c>
      <c r="G32" s="4">
        <v>13.5</v>
      </c>
      <c r="H32" s="4">
        <v>4.5</v>
      </c>
      <c r="I32" s="3">
        <v>7.5</v>
      </c>
      <c r="J32" s="3">
        <v>2.5</v>
      </c>
      <c r="K32" s="16">
        <f t="shared" si="9"/>
        <v>0.4</v>
      </c>
      <c r="L32" s="16">
        <f t="shared" si="9"/>
        <v>0.8</v>
      </c>
      <c r="M32" s="4">
        <v>0</v>
      </c>
      <c r="N32" s="4">
        <v>0</v>
      </c>
      <c r="O32" s="4">
        <v>0.4</v>
      </c>
      <c r="P32" s="4">
        <v>0.8</v>
      </c>
      <c r="Q32" s="14">
        <v>9</v>
      </c>
      <c r="R32" s="104">
        <v>9</v>
      </c>
      <c r="S32" s="92"/>
      <c r="T32" s="92"/>
    </row>
    <row r="33" spans="1:20">
      <c r="A33" s="1" t="s">
        <v>94</v>
      </c>
      <c r="B33" s="1" t="s">
        <v>127</v>
      </c>
      <c r="C33" s="1" t="s">
        <v>146</v>
      </c>
      <c r="D33" s="1" t="s">
        <v>147</v>
      </c>
      <c r="E33" s="1" t="s">
        <v>148</v>
      </c>
      <c r="F33" s="2">
        <v>3</v>
      </c>
      <c r="G33" s="4">
        <v>9</v>
      </c>
      <c r="H33" s="4">
        <v>0</v>
      </c>
      <c r="I33" s="3">
        <v>10</v>
      </c>
      <c r="J33" s="3">
        <v>0</v>
      </c>
      <c r="K33" s="16">
        <f t="shared" si="9"/>
        <v>2</v>
      </c>
      <c r="L33" s="16">
        <f t="shared" si="9"/>
        <v>0</v>
      </c>
      <c r="M33" s="4">
        <v>0</v>
      </c>
      <c r="N33" s="4">
        <v>0</v>
      </c>
      <c r="O33" s="4">
        <v>2</v>
      </c>
      <c r="P33" s="4">
        <v>0</v>
      </c>
      <c r="Q33" s="14">
        <v>18</v>
      </c>
      <c r="R33" s="104">
        <v>18</v>
      </c>
      <c r="S33" s="92"/>
      <c r="T33" s="92"/>
    </row>
    <row r="34" spans="1:20">
      <c r="A34" s="44" t="s">
        <v>94</v>
      </c>
      <c r="B34" s="44" t="s">
        <v>127</v>
      </c>
      <c r="C34" s="44" t="s">
        <v>128</v>
      </c>
      <c r="D34" s="44" t="s">
        <v>129</v>
      </c>
      <c r="E34" s="44" t="s">
        <v>130</v>
      </c>
      <c r="F34" s="45">
        <v>6</v>
      </c>
      <c r="G34" s="46">
        <v>9</v>
      </c>
      <c r="H34" s="46">
        <v>9</v>
      </c>
      <c r="I34" s="57">
        <v>2.5</v>
      </c>
      <c r="J34" s="57">
        <v>2.5</v>
      </c>
      <c r="K34" s="47">
        <f t="shared" si="9"/>
        <v>0.2</v>
      </c>
      <c r="L34" s="47">
        <f t="shared" si="9"/>
        <v>0.4</v>
      </c>
      <c r="M34" s="46">
        <v>0</v>
      </c>
      <c r="N34" s="46">
        <v>0</v>
      </c>
      <c r="O34" s="46">
        <v>0.2</v>
      </c>
      <c r="P34" s="46">
        <v>0.4</v>
      </c>
      <c r="Q34" s="58">
        <v>2.7</v>
      </c>
      <c r="R34" s="105">
        <v>5.4</v>
      </c>
      <c r="S34" s="92"/>
      <c r="T34" s="92"/>
    </row>
    <row r="35" spans="1:20">
      <c r="A35" s="44" t="s">
        <v>94</v>
      </c>
      <c r="B35" s="44" t="s">
        <v>127</v>
      </c>
      <c r="C35" s="44" t="s">
        <v>131</v>
      </c>
      <c r="D35" s="44" t="s">
        <v>132</v>
      </c>
      <c r="E35" s="44" t="s">
        <v>133</v>
      </c>
      <c r="F35" s="45">
        <v>6</v>
      </c>
      <c r="G35" s="46">
        <v>9</v>
      </c>
      <c r="H35" s="46">
        <v>9</v>
      </c>
      <c r="I35" s="57">
        <v>3.3334999999999995</v>
      </c>
      <c r="J35" s="57">
        <v>3.3334999999999995</v>
      </c>
      <c r="K35" s="47">
        <f t="shared" si="9"/>
        <v>0.2</v>
      </c>
      <c r="L35" s="47">
        <f t="shared" si="9"/>
        <v>0.4</v>
      </c>
      <c r="M35" s="46">
        <v>0</v>
      </c>
      <c r="N35" s="46">
        <v>0</v>
      </c>
      <c r="O35" s="46">
        <v>0.2</v>
      </c>
      <c r="P35" s="46">
        <v>0.4</v>
      </c>
      <c r="Q35" s="58">
        <v>3.6001799999999999</v>
      </c>
      <c r="R35" s="105">
        <v>5.4</v>
      </c>
      <c r="S35" s="94"/>
      <c r="T35" s="94">
        <f>SUM(R30:R35)</f>
        <v>54</v>
      </c>
    </row>
    <row r="36" spans="1:20">
      <c r="A36" s="79"/>
      <c r="B36" s="79"/>
      <c r="C36" s="79"/>
      <c r="D36" s="79"/>
      <c r="E36" s="79"/>
      <c r="F36" s="80"/>
      <c r="G36" s="81"/>
      <c r="H36" s="81"/>
      <c r="I36" s="82"/>
      <c r="J36" s="82"/>
      <c r="K36" s="83"/>
      <c r="L36" s="83"/>
      <c r="M36" s="81"/>
      <c r="N36" s="81"/>
      <c r="O36" s="81"/>
      <c r="P36" s="81"/>
      <c r="Q36" s="84"/>
      <c r="R36" s="106"/>
      <c r="S36" s="112"/>
      <c r="T36" s="112"/>
    </row>
    <row r="37" spans="1:20">
      <c r="A37" s="79"/>
      <c r="B37" s="79"/>
      <c r="C37" s="79"/>
      <c r="D37" s="79"/>
      <c r="E37" s="79"/>
      <c r="F37" s="80"/>
      <c r="G37" s="81"/>
      <c r="H37" s="81"/>
      <c r="I37" s="82"/>
      <c r="J37" s="82"/>
      <c r="K37" s="83"/>
      <c r="L37" s="83"/>
      <c r="M37" s="81"/>
      <c r="N37" s="81"/>
      <c r="O37" s="81"/>
      <c r="P37" s="81"/>
      <c r="Q37" s="84"/>
      <c r="R37" s="106"/>
      <c r="S37" s="112"/>
      <c r="T37" s="112"/>
    </row>
    <row r="38" spans="1:20" ht="51.75">
      <c r="A38" s="85" t="s">
        <v>26</v>
      </c>
      <c r="B38" s="85" t="s">
        <v>27</v>
      </c>
      <c r="C38" s="85" t="s">
        <v>28</v>
      </c>
      <c r="D38" s="85" t="s">
        <v>29</v>
      </c>
      <c r="E38" s="85" t="s">
        <v>39</v>
      </c>
      <c r="F38" s="86" t="s">
        <v>30</v>
      </c>
      <c r="G38" s="87" t="s">
        <v>151</v>
      </c>
      <c r="H38" s="87" t="s">
        <v>152</v>
      </c>
      <c r="I38" s="88" t="s">
        <v>31</v>
      </c>
      <c r="J38" s="88" t="s">
        <v>32</v>
      </c>
      <c r="K38" s="89" t="s">
        <v>149</v>
      </c>
      <c r="L38" s="89" t="s">
        <v>150</v>
      </c>
      <c r="M38" s="87" t="s">
        <v>33</v>
      </c>
      <c r="N38" s="87" t="s">
        <v>34</v>
      </c>
      <c r="O38" s="87" t="s">
        <v>35</v>
      </c>
      <c r="P38" s="87" t="s">
        <v>36</v>
      </c>
      <c r="Q38" s="87" t="s">
        <v>37</v>
      </c>
      <c r="R38" s="87" t="s">
        <v>38</v>
      </c>
      <c r="S38" s="90" t="s">
        <v>153</v>
      </c>
      <c r="T38" s="90" t="s">
        <v>154</v>
      </c>
    </row>
    <row r="39" spans="1:20">
      <c r="A39" s="79"/>
      <c r="B39" s="79"/>
      <c r="C39" s="79"/>
      <c r="D39" s="79"/>
      <c r="E39" s="79"/>
      <c r="F39" s="80"/>
      <c r="G39" s="81"/>
      <c r="H39" s="81"/>
      <c r="I39" s="82"/>
      <c r="J39" s="82"/>
      <c r="K39" s="83"/>
      <c r="L39" s="83"/>
      <c r="M39" s="81"/>
      <c r="N39" s="81"/>
      <c r="O39" s="81"/>
      <c r="P39" s="81"/>
      <c r="Q39" s="84"/>
      <c r="R39" s="106"/>
      <c r="S39" s="12"/>
      <c r="T39" s="12"/>
    </row>
    <row r="40" spans="1:20">
      <c r="A40" s="19" t="s">
        <v>81</v>
      </c>
      <c r="B40" s="19" t="s">
        <v>1</v>
      </c>
      <c r="C40" s="19" t="s">
        <v>82</v>
      </c>
      <c r="D40" s="19" t="s">
        <v>83</v>
      </c>
      <c r="E40" s="19" t="s">
        <v>84</v>
      </c>
      <c r="F40" s="20">
        <v>6</v>
      </c>
      <c r="G40" s="21">
        <v>9</v>
      </c>
      <c r="H40" s="21">
        <v>9</v>
      </c>
      <c r="I40" s="22">
        <v>5</v>
      </c>
      <c r="J40" s="22">
        <v>5</v>
      </c>
      <c r="K40" s="23">
        <f t="shared" ref="K40:L43" si="10">M40+O40</f>
        <v>1</v>
      </c>
      <c r="L40" s="23">
        <f t="shared" si="10"/>
        <v>1</v>
      </c>
      <c r="M40" s="21">
        <v>1</v>
      </c>
      <c r="N40" s="21">
        <v>1</v>
      </c>
      <c r="O40" s="21">
        <v>0</v>
      </c>
      <c r="P40" s="21">
        <v>0</v>
      </c>
      <c r="Q40" s="24">
        <v>18</v>
      </c>
      <c r="R40" s="100">
        <v>18</v>
      </c>
      <c r="S40" s="91"/>
      <c r="T40" s="91"/>
    </row>
    <row r="41" spans="1:20">
      <c r="A41" s="19" t="s">
        <v>81</v>
      </c>
      <c r="B41" s="19" t="s">
        <v>1</v>
      </c>
      <c r="C41" s="19" t="s">
        <v>85</v>
      </c>
      <c r="D41" s="19" t="s">
        <v>86</v>
      </c>
      <c r="E41" s="19" t="s">
        <v>87</v>
      </c>
      <c r="F41" s="20">
        <v>6</v>
      </c>
      <c r="G41" s="21">
        <v>9</v>
      </c>
      <c r="H41" s="21">
        <v>9</v>
      </c>
      <c r="I41" s="22">
        <v>5</v>
      </c>
      <c r="J41" s="22">
        <v>5</v>
      </c>
      <c r="K41" s="23">
        <f t="shared" si="10"/>
        <v>1</v>
      </c>
      <c r="L41" s="23">
        <f t="shared" si="10"/>
        <v>1</v>
      </c>
      <c r="M41" s="21">
        <v>1</v>
      </c>
      <c r="N41" s="21">
        <v>1</v>
      </c>
      <c r="O41" s="21">
        <v>0</v>
      </c>
      <c r="P41" s="21">
        <v>0</v>
      </c>
      <c r="Q41" s="24">
        <v>18</v>
      </c>
      <c r="R41" s="100">
        <v>18</v>
      </c>
      <c r="S41" s="92"/>
      <c r="T41" s="92"/>
    </row>
    <row r="42" spans="1:20">
      <c r="A42" s="25" t="s">
        <v>81</v>
      </c>
      <c r="B42" s="25" t="s">
        <v>1</v>
      </c>
      <c r="C42" s="25" t="s">
        <v>88</v>
      </c>
      <c r="D42" s="25" t="s">
        <v>89</v>
      </c>
      <c r="E42" s="25" t="s">
        <v>90</v>
      </c>
      <c r="F42" s="26">
        <v>6</v>
      </c>
      <c r="G42" s="27">
        <v>9</v>
      </c>
      <c r="H42" s="27">
        <v>9</v>
      </c>
      <c r="I42" s="28">
        <v>5</v>
      </c>
      <c r="J42" s="28">
        <v>5</v>
      </c>
      <c r="K42" s="29">
        <f t="shared" si="10"/>
        <v>1</v>
      </c>
      <c r="L42" s="29">
        <f t="shared" si="10"/>
        <v>1</v>
      </c>
      <c r="M42" s="27">
        <v>1</v>
      </c>
      <c r="N42" s="27">
        <v>1</v>
      </c>
      <c r="O42" s="27">
        <v>0</v>
      </c>
      <c r="P42" s="27">
        <v>0</v>
      </c>
      <c r="Q42" s="30">
        <v>18</v>
      </c>
      <c r="R42" s="101">
        <v>18</v>
      </c>
      <c r="S42" s="92"/>
      <c r="T42" s="92"/>
    </row>
    <row r="43" spans="1:20">
      <c r="A43" s="25" t="s">
        <v>81</v>
      </c>
      <c r="B43" s="25" t="s">
        <v>1</v>
      </c>
      <c r="C43" s="25" t="s">
        <v>91</v>
      </c>
      <c r="D43" s="25" t="s">
        <v>92</v>
      </c>
      <c r="E43" s="25" t="s">
        <v>93</v>
      </c>
      <c r="F43" s="26">
        <v>6</v>
      </c>
      <c r="G43" s="27">
        <v>9</v>
      </c>
      <c r="H43" s="27">
        <v>9</v>
      </c>
      <c r="I43" s="28">
        <v>5</v>
      </c>
      <c r="J43" s="28">
        <v>5</v>
      </c>
      <c r="K43" s="29">
        <f t="shared" si="10"/>
        <v>1</v>
      </c>
      <c r="L43" s="29">
        <f t="shared" si="10"/>
        <v>1</v>
      </c>
      <c r="M43" s="27">
        <v>1</v>
      </c>
      <c r="N43" s="27">
        <v>1</v>
      </c>
      <c r="O43" s="27">
        <v>0</v>
      </c>
      <c r="P43" s="27">
        <v>0</v>
      </c>
      <c r="Q43" s="30">
        <v>18</v>
      </c>
      <c r="R43" s="101">
        <v>18</v>
      </c>
      <c r="S43" s="94">
        <f>SUM(R40:R43)</f>
        <v>72</v>
      </c>
      <c r="T43" s="95"/>
    </row>
    <row r="44" spans="1:20">
      <c r="A44" s="6"/>
      <c r="B44" s="6"/>
      <c r="C44" s="6"/>
      <c r="D44" s="6"/>
      <c r="E44" s="6"/>
      <c r="F44" s="7"/>
      <c r="G44" s="9"/>
      <c r="H44" s="9"/>
      <c r="I44" s="8"/>
      <c r="J44" s="8"/>
      <c r="K44" s="17"/>
      <c r="L44" s="17"/>
      <c r="M44" s="9"/>
      <c r="N44" s="9"/>
      <c r="O44" s="9"/>
      <c r="P44" s="9"/>
      <c r="Q44" s="10"/>
      <c r="R44" s="103"/>
    </row>
    <row r="45" spans="1:20">
      <c r="A45" s="1" t="s">
        <v>81</v>
      </c>
      <c r="B45" s="1" t="s">
        <v>1</v>
      </c>
      <c r="C45" s="1" t="s">
        <v>59</v>
      </c>
      <c r="D45" s="1" t="s">
        <v>60</v>
      </c>
      <c r="E45" s="1" t="s">
        <v>61</v>
      </c>
      <c r="F45" s="2">
        <v>6</v>
      </c>
      <c r="G45" s="4">
        <v>13.5</v>
      </c>
      <c r="H45" s="4">
        <v>4.5</v>
      </c>
      <c r="I45" s="3">
        <v>7.5</v>
      </c>
      <c r="J45" s="3">
        <v>2.5</v>
      </c>
      <c r="K45" s="16">
        <f t="shared" ref="K45:L49" si="11">M45+O45</f>
        <v>0.4</v>
      </c>
      <c r="L45" s="16">
        <f t="shared" si="11"/>
        <v>0.8</v>
      </c>
      <c r="M45" s="4">
        <v>0.4</v>
      </c>
      <c r="N45" s="4">
        <v>0.8</v>
      </c>
      <c r="O45" s="4">
        <v>0</v>
      </c>
      <c r="P45" s="4">
        <v>0</v>
      </c>
      <c r="Q45" s="14">
        <v>9</v>
      </c>
      <c r="R45" s="104">
        <v>9</v>
      </c>
      <c r="S45" s="91"/>
      <c r="T45" s="91"/>
    </row>
    <row r="46" spans="1:20">
      <c r="A46" s="1" t="s">
        <v>81</v>
      </c>
      <c r="B46" s="1" t="s">
        <v>1</v>
      </c>
      <c r="C46" s="1" t="s">
        <v>62</v>
      </c>
      <c r="D46" s="1" t="s">
        <v>63</v>
      </c>
      <c r="E46" s="1" t="s">
        <v>64</v>
      </c>
      <c r="F46" s="2">
        <v>6</v>
      </c>
      <c r="G46" s="4">
        <v>0</v>
      </c>
      <c r="H46" s="4">
        <v>18</v>
      </c>
      <c r="I46" s="3">
        <v>0</v>
      </c>
      <c r="J46" s="3">
        <v>10</v>
      </c>
      <c r="K46" s="16">
        <f t="shared" si="11"/>
        <v>0</v>
      </c>
      <c r="L46" s="16">
        <f t="shared" si="11"/>
        <v>0.4</v>
      </c>
      <c r="M46" s="4">
        <v>0</v>
      </c>
      <c r="N46" s="4">
        <v>0.4</v>
      </c>
      <c r="O46" s="4">
        <v>0</v>
      </c>
      <c r="P46" s="4">
        <v>0</v>
      </c>
      <c r="Q46" s="14">
        <v>7.2</v>
      </c>
      <c r="R46" s="104">
        <v>7.2</v>
      </c>
      <c r="S46" s="92"/>
      <c r="T46" s="92"/>
    </row>
    <row r="47" spans="1:20">
      <c r="A47" s="1" t="s">
        <v>81</v>
      </c>
      <c r="B47" s="1" t="s">
        <v>127</v>
      </c>
      <c r="C47" s="1" t="s">
        <v>134</v>
      </c>
      <c r="D47" s="1" t="s">
        <v>135</v>
      </c>
      <c r="E47" s="1" t="s">
        <v>136</v>
      </c>
      <c r="F47" s="2">
        <v>6</v>
      </c>
      <c r="G47" s="4">
        <v>13.5</v>
      </c>
      <c r="H47" s="4">
        <v>4.5</v>
      </c>
      <c r="I47" s="3">
        <v>7.5</v>
      </c>
      <c r="J47" s="3">
        <v>2.5</v>
      </c>
      <c r="K47" s="16">
        <f t="shared" si="11"/>
        <v>0.4</v>
      </c>
      <c r="L47" s="16">
        <f t="shared" si="11"/>
        <v>0.8</v>
      </c>
      <c r="M47" s="4">
        <v>0</v>
      </c>
      <c r="N47" s="4">
        <v>0</v>
      </c>
      <c r="O47" s="4">
        <v>0.4</v>
      </c>
      <c r="P47" s="4">
        <v>0.8</v>
      </c>
      <c r="Q47" s="14">
        <v>9</v>
      </c>
      <c r="R47" s="104">
        <v>9</v>
      </c>
      <c r="S47" s="92"/>
      <c r="T47" s="92"/>
    </row>
    <row r="48" spans="1:20">
      <c r="A48" s="44" t="s">
        <v>81</v>
      </c>
      <c r="B48" s="44" t="s">
        <v>127</v>
      </c>
      <c r="C48" s="44" t="s">
        <v>128</v>
      </c>
      <c r="D48" s="44" t="s">
        <v>129</v>
      </c>
      <c r="E48" s="44" t="s">
        <v>130</v>
      </c>
      <c r="F48" s="45">
        <v>6</v>
      </c>
      <c r="G48" s="46">
        <v>9</v>
      </c>
      <c r="H48" s="46">
        <v>9</v>
      </c>
      <c r="I48" s="57">
        <v>2.5</v>
      </c>
      <c r="J48" s="57">
        <v>2.5</v>
      </c>
      <c r="K48" s="47">
        <f t="shared" si="11"/>
        <v>0.2</v>
      </c>
      <c r="L48" s="47">
        <f t="shared" si="11"/>
        <v>0.4</v>
      </c>
      <c r="M48" s="46">
        <v>0</v>
      </c>
      <c r="N48" s="46">
        <v>0</v>
      </c>
      <c r="O48" s="46">
        <v>0.2</v>
      </c>
      <c r="P48" s="46">
        <v>0.4</v>
      </c>
      <c r="Q48" s="58">
        <v>2.7</v>
      </c>
      <c r="R48" s="105">
        <v>5.4</v>
      </c>
      <c r="S48" s="92"/>
      <c r="T48" s="92"/>
    </row>
    <row r="49" spans="1:20">
      <c r="A49" s="44" t="s">
        <v>81</v>
      </c>
      <c r="B49" s="44" t="s">
        <v>127</v>
      </c>
      <c r="C49" s="44" t="s">
        <v>131</v>
      </c>
      <c r="D49" s="44" t="s">
        <v>132</v>
      </c>
      <c r="E49" s="44" t="s">
        <v>133</v>
      </c>
      <c r="F49" s="45">
        <v>6</v>
      </c>
      <c r="G49" s="46">
        <v>9</v>
      </c>
      <c r="H49" s="46">
        <v>9</v>
      </c>
      <c r="I49" s="57">
        <v>3.3334999999999995</v>
      </c>
      <c r="J49" s="57">
        <v>3.3334999999999995</v>
      </c>
      <c r="K49" s="47">
        <f t="shared" si="11"/>
        <v>0.2</v>
      </c>
      <c r="L49" s="47">
        <f t="shared" si="11"/>
        <v>0.4</v>
      </c>
      <c r="M49" s="46">
        <v>0</v>
      </c>
      <c r="N49" s="46">
        <v>0</v>
      </c>
      <c r="O49" s="46">
        <v>0.2</v>
      </c>
      <c r="P49" s="46">
        <v>0.4</v>
      </c>
      <c r="Q49" s="58">
        <v>3.6001799999999999</v>
      </c>
      <c r="R49" s="105">
        <v>5.4</v>
      </c>
      <c r="S49" s="94"/>
      <c r="T49" s="94">
        <f>SUM(R45:R49)</f>
        <v>36</v>
      </c>
    </row>
    <row r="50" spans="1:20">
      <c r="A50" s="79"/>
      <c r="B50" s="79"/>
      <c r="C50" s="79"/>
      <c r="D50" s="79"/>
      <c r="E50" s="79"/>
      <c r="F50" s="80"/>
      <c r="G50" s="81"/>
      <c r="H50" s="81"/>
      <c r="I50" s="82"/>
      <c r="J50" s="82"/>
      <c r="K50" s="83"/>
      <c r="L50" s="83"/>
      <c r="M50" s="81"/>
      <c r="N50" s="81"/>
      <c r="O50" s="81"/>
      <c r="P50" s="81"/>
      <c r="Q50" s="84"/>
      <c r="R50" s="106"/>
      <c r="S50" s="12"/>
      <c r="T50" s="12"/>
    </row>
    <row r="52" spans="1:20">
      <c r="A52" s="19" t="s">
        <v>40</v>
      </c>
      <c r="B52" s="19" t="s">
        <v>1</v>
      </c>
      <c r="C52" s="19" t="s">
        <v>41</v>
      </c>
      <c r="D52" s="19" t="s">
        <v>42</v>
      </c>
      <c r="E52" s="19" t="s">
        <v>43</v>
      </c>
      <c r="F52" s="20">
        <v>6</v>
      </c>
      <c r="G52" s="21">
        <v>13.5</v>
      </c>
      <c r="H52" s="48">
        <v>4.5</v>
      </c>
      <c r="I52" s="49">
        <v>7.5</v>
      </c>
      <c r="J52" s="50">
        <v>2.5</v>
      </c>
      <c r="K52" s="23">
        <f t="shared" ref="K52:L57" si="12">M52+O52</f>
        <v>1</v>
      </c>
      <c r="L52" s="23">
        <f t="shared" si="12"/>
        <v>1</v>
      </c>
      <c r="M52" s="21">
        <v>1</v>
      </c>
      <c r="N52" s="48">
        <v>1</v>
      </c>
      <c r="O52" s="21">
        <v>0</v>
      </c>
      <c r="P52" s="48">
        <v>0</v>
      </c>
      <c r="Q52" s="51">
        <v>18</v>
      </c>
      <c r="R52" s="109">
        <v>18</v>
      </c>
      <c r="S52" s="91"/>
      <c r="T52" s="91"/>
    </row>
    <row r="53" spans="1:20">
      <c r="A53" s="19" t="s">
        <v>40</v>
      </c>
      <c r="B53" s="19" t="s">
        <v>1</v>
      </c>
      <c r="C53" s="19" t="s">
        <v>44</v>
      </c>
      <c r="D53" s="19" t="s">
        <v>45</v>
      </c>
      <c r="E53" s="19" t="s">
        <v>46</v>
      </c>
      <c r="F53" s="20">
        <v>6</v>
      </c>
      <c r="G53" s="21">
        <v>13.5</v>
      </c>
      <c r="H53" s="48">
        <v>4.5</v>
      </c>
      <c r="I53" s="49">
        <v>7.5</v>
      </c>
      <c r="J53" s="50">
        <v>2.5</v>
      </c>
      <c r="K53" s="23">
        <f t="shared" si="12"/>
        <v>1</v>
      </c>
      <c r="L53" s="23">
        <f t="shared" si="12"/>
        <v>1</v>
      </c>
      <c r="M53" s="21">
        <v>1</v>
      </c>
      <c r="N53" s="48">
        <v>1</v>
      </c>
      <c r="O53" s="21">
        <v>0</v>
      </c>
      <c r="P53" s="48">
        <v>0</v>
      </c>
      <c r="Q53" s="51">
        <v>18</v>
      </c>
      <c r="R53" s="109">
        <v>18</v>
      </c>
      <c r="S53" s="92"/>
      <c r="T53" s="92"/>
    </row>
    <row r="54" spans="1:20">
      <c r="A54" s="19" t="s">
        <v>40</v>
      </c>
      <c r="B54" s="19" t="s">
        <v>1</v>
      </c>
      <c r="C54" s="52" t="s">
        <v>47</v>
      </c>
      <c r="D54" s="19" t="s">
        <v>48</v>
      </c>
      <c r="E54" s="19" t="s">
        <v>49</v>
      </c>
      <c r="F54" s="20">
        <v>6</v>
      </c>
      <c r="G54" s="21">
        <v>13.5</v>
      </c>
      <c r="H54" s="48">
        <v>4.5</v>
      </c>
      <c r="I54" s="49">
        <v>7.5</v>
      </c>
      <c r="J54" s="50">
        <v>2.5</v>
      </c>
      <c r="K54" s="23">
        <f t="shared" si="12"/>
        <v>1</v>
      </c>
      <c r="L54" s="23">
        <f t="shared" si="12"/>
        <v>1</v>
      </c>
      <c r="M54" s="21">
        <v>1</v>
      </c>
      <c r="N54" s="48">
        <v>1</v>
      </c>
      <c r="O54" s="21">
        <v>0</v>
      </c>
      <c r="P54" s="48">
        <v>0</v>
      </c>
      <c r="Q54" s="51">
        <v>18</v>
      </c>
      <c r="R54" s="109">
        <v>18</v>
      </c>
      <c r="S54" s="92"/>
      <c r="T54" s="92"/>
    </row>
    <row r="55" spans="1:20">
      <c r="A55" s="25" t="s">
        <v>40</v>
      </c>
      <c r="B55" s="25" t="s">
        <v>1</v>
      </c>
      <c r="C55" s="25" t="s">
        <v>50</v>
      </c>
      <c r="D55" s="25" t="s">
        <v>51</v>
      </c>
      <c r="E55" s="25" t="s">
        <v>52</v>
      </c>
      <c r="F55" s="26">
        <v>6</v>
      </c>
      <c r="G55" s="27">
        <v>13.5</v>
      </c>
      <c r="H55" s="53">
        <v>4.5</v>
      </c>
      <c r="I55" s="54">
        <v>7.5</v>
      </c>
      <c r="J55" s="55">
        <v>2.5</v>
      </c>
      <c r="K55" s="29">
        <f t="shared" si="12"/>
        <v>1</v>
      </c>
      <c r="L55" s="29">
        <f t="shared" si="12"/>
        <v>1</v>
      </c>
      <c r="M55" s="27">
        <v>1</v>
      </c>
      <c r="N55" s="53">
        <v>1</v>
      </c>
      <c r="O55" s="27">
        <v>0</v>
      </c>
      <c r="P55" s="53">
        <v>0</v>
      </c>
      <c r="Q55" s="56">
        <v>18</v>
      </c>
      <c r="R55" s="110">
        <v>18</v>
      </c>
      <c r="S55" s="92"/>
      <c r="T55" s="92"/>
    </row>
    <row r="56" spans="1:20">
      <c r="A56" s="25" t="s">
        <v>40</v>
      </c>
      <c r="B56" s="25" t="s">
        <v>1</v>
      </c>
      <c r="C56" s="25" t="s">
        <v>53</v>
      </c>
      <c r="D56" s="25" t="s">
        <v>54</v>
      </c>
      <c r="E56" s="25" t="s">
        <v>55</v>
      </c>
      <c r="F56" s="26">
        <v>6</v>
      </c>
      <c r="G56" s="27">
        <v>13.5</v>
      </c>
      <c r="H56" s="53">
        <v>4.5</v>
      </c>
      <c r="I56" s="54">
        <v>7.5</v>
      </c>
      <c r="J56" s="55">
        <v>2.5</v>
      </c>
      <c r="K56" s="29">
        <f t="shared" si="12"/>
        <v>1</v>
      </c>
      <c r="L56" s="29">
        <f t="shared" si="12"/>
        <v>1</v>
      </c>
      <c r="M56" s="27">
        <v>1</v>
      </c>
      <c r="N56" s="53">
        <v>1</v>
      </c>
      <c r="O56" s="27">
        <v>0</v>
      </c>
      <c r="P56" s="53">
        <v>0</v>
      </c>
      <c r="Q56" s="56">
        <v>18</v>
      </c>
      <c r="R56" s="110">
        <v>18</v>
      </c>
      <c r="S56" s="92"/>
      <c r="T56" s="92"/>
    </row>
    <row r="57" spans="1:20">
      <c r="A57" s="25" t="s">
        <v>40</v>
      </c>
      <c r="B57" s="25" t="s">
        <v>1</v>
      </c>
      <c r="C57" s="25" t="s">
        <v>56</v>
      </c>
      <c r="D57" s="25" t="s">
        <v>57</v>
      </c>
      <c r="E57" s="25" t="s">
        <v>58</v>
      </c>
      <c r="F57" s="26">
        <v>6</v>
      </c>
      <c r="G57" s="27">
        <v>13.5</v>
      </c>
      <c r="H57" s="53">
        <v>4.5</v>
      </c>
      <c r="I57" s="54">
        <v>7.5</v>
      </c>
      <c r="J57" s="55">
        <v>2.5</v>
      </c>
      <c r="K57" s="29">
        <f t="shared" si="12"/>
        <v>1</v>
      </c>
      <c r="L57" s="29">
        <f t="shared" si="12"/>
        <v>1</v>
      </c>
      <c r="M57" s="27">
        <v>1</v>
      </c>
      <c r="N57" s="53">
        <v>1</v>
      </c>
      <c r="O57" s="27">
        <v>0</v>
      </c>
      <c r="P57" s="53">
        <v>0</v>
      </c>
      <c r="Q57" s="56">
        <v>18</v>
      </c>
      <c r="R57" s="110">
        <v>18</v>
      </c>
      <c r="S57" s="94">
        <f>SUM(R52:R57)</f>
        <v>108</v>
      </c>
      <c r="T57" s="95"/>
    </row>
    <row r="58" spans="1:20">
      <c r="A58" s="6"/>
      <c r="B58" s="6"/>
      <c r="C58" s="6"/>
      <c r="D58" s="6"/>
      <c r="E58" s="6"/>
      <c r="F58" s="7"/>
      <c r="G58" s="9"/>
      <c r="H58" s="9"/>
      <c r="I58" s="8"/>
      <c r="J58" s="8"/>
      <c r="K58" s="17"/>
      <c r="L58" s="17"/>
      <c r="M58" s="9"/>
      <c r="N58" s="9"/>
      <c r="O58" s="9"/>
      <c r="P58" s="9"/>
      <c r="Q58" s="10"/>
      <c r="R58" s="103"/>
    </row>
    <row r="59" spans="1:20">
      <c r="A59" s="1" t="s">
        <v>40</v>
      </c>
      <c r="B59" s="1" t="s">
        <v>1</v>
      </c>
      <c r="C59" s="1" t="s">
        <v>59</v>
      </c>
      <c r="D59" s="1" t="s">
        <v>60</v>
      </c>
      <c r="E59" s="1" t="s">
        <v>61</v>
      </c>
      <c r="F59" s="2">
        <v>6</v>
      </c>
      <c r="G59" s="4">
        <v>13.5</v>
      </c>
      <c r="H59" s="4">
        <v>4.5</v>
      </c>
      <c r="I59" s="3">
        <v>7.5</v>
      </c>
      <c r="J59" s="3">
        <v>2.5</v>
      </c>
      <c r="K59" s="16">
        <f t="shared" ref="K59:L63" si="13">M59+O59</f>
        <v>0.4</v>
      </c>
      <c r="L59" s="16">
        <f t="shared" si="13"/>
        <v>0.8</v>
      </c>
      <c r="M59" s="4">
        <v>0.4</v>
      </c>
      <c r="N59" s="4">
        <v>0.8</v>
      </c>
      <c r="O59" s="4">
        <v>0</v>
      </c>
      <c r="P59" s="4">
        <v>0</v>
      </c>
      <c r="Q59" s="14">
        <v>9</v>
      </c>
      <c r="R59" s="104">
        <v>9</v>
      </c>
      <c r="S59" s="91"/>
      <c r="T59" s="91"/>
    </row>
    <row r="60" spans="1:20">
      <c r="A60" s="1" t="s">
        <v>40</v>
      </c>
      <c r="B60" s="1" t="s">
        <v>1</v>
      </c>
      <c r="C60" s="1" t="s">
        <v>62</v>
      </c>
      <c r="D60" s="1" t="s">
        <v>63</v>
      </c>
      <c r="E60" s="1" t="s">
        <v>64</v>
      </c>
      <c r="F60" s="2">
        <v>6</v>
      </c>
      <c r="G60" s="4">
        <v>0</v>
      </c>
      <c r="H60" s="4">
        <v>18</v>
      </c>
      <c r="I60" s="3">
        <v>0</v>
      </c>
      <c r="J60" s="3">
        <v>10</v>
      </c>
      <c r="K60" s="16">
        <f t="shared" si="13"/>
        <v>0</v>
      </c>
      <c r="L60" s="16">
        <f t="shared" si="13"/>
        <v>0.4</v>
      </c>
      <c r="M60" s="4">
        <v>0</v>
      </c>
      <c r="N60" s="4">
        <v>0.4</v>
      </c>
      <c r="O60" s="4">
        <v>0</v>
      </c>
      <c r="P60" s="4">
        <v>0</v>
      </c>
      <c r="Q60" s="14">
        <v>7.2</v>
      </c>
      <c r="R60" s="104">
        <v>7.2</v>
      </c>
      <c r="S60" s="92"/>
      <c r="T60" s="92"/>
    </row>
    <row r="61" spans="1:20">
      <c r="A61" s="1" t="s">
        <v>40</v>
      </c>
      <c r="B61" s="1" t="s">
        <v>127</v>
      </c>
      <c r="C61" s="1" t="s">
        <v>134</v>
      </c>
      <c r="D61" s="1" t="s">
        <v>135</v>
      </c>
      <c r="E61" s="1" t="s">
        <v>136</v>
      </c>
      <c r="F61" s="2">
        <v>6</v>
      </c>
      <c r="G61" s="4">
        <v>13.5</v>
      </c>
      <c r="H61" s="4">
        <v>4.5</v>
      </c>
      <c r="I61" s="3">
        <v>7.5</v>
      </c>
      <c r="J61" s="3">
        <v>2.5</v>
      </c>
      <c r="K61" s="16">
        <f t="shared" si="13"/>
        <v>0.4</v>
      </c>
      <c r="L61" s="16">
        <f t="shared" si="13"/>
        <v>0.8</v>
      </c>
      <c r="M61" s="4">
        <v>0</v>
      </c>
      <c r="N61" s="4">
        <v>0</v>
      </c>
      <c r="O61" s="4">
        <v>0.4</v>
      </c>
      <c r="P61" s="4">
        <v>0.8</v>
      </c>
      <c r="Q61" s="14">
        <v>9</v>
      </c>
      <c r="R61" s="104">
        <v>9</v>
      </c>
      <c r="S61" s="92"/>
      <c r="T61" s="92"/>
    </row>
    <row r="62" spans="1:20">
      <c r="A62" s="44" t="s">
        <v>40</v>
      </c>
      <c r="B62" s="44" t="s">
        <v>127</v>
      </c>
      <c r="C62" s="44" t="s">
        <v>128</v>
      </c>
      <c r="D62" s="44" t="s">
        <v>129</v>
      </c>
      <c r="E62" s="44" t="s">
        <v>130</v>
      </c>
      <c r="F62" s="45">
        <v>6</v>
      </c>
      <c r="G62" s="46">
        <v>9</v>
      </c>
      <c r="H62" s="46">
        <v>9</v>
      </c>
      <c r="I62" s="57">
        <v>2.5</v>
      </c>
      <c r="J62" s="57">
        <v>2.5</v>
      </c>
      <c r="K62" s="47">
        <f t="shared" si="13"/>
        <v>0.2</v>
      </c>
      <c r="L62" s="47">
        <f t="shared" si="13"/>
        <v>0.4</v>
      </c>
      <c r="M62" s="46">
        <v>0</v>
      </c>
      <c r="N62" s="46">
        <v>0</v>
      </c>
      <c r="O62" s="46">
        <v>0.2</v>
      </c>
      <c r="P62" s="46">
        <v>0.4</v>
      </c>
      <c r="Q62" s="58">
        <v>2.7</v>
      </c>
      <c r="R62" s="105">
        <v>5.4</v>
      </c>
      <c r="S62" s="92"/>
      <c r="T62" s="92"/>
    </row>
    <row r="63" spans="1:20">
      <c r="A63" s="44" t="s">
        <v>40</v>
      </c>
      <c r="B63" s="44" t="s">
        <v>127</v>
      </c>
      <c r="C63" s="44" t="s">
        <v>131</v>
      </c>
      <c r="D63" s="44" t="s">
        <v>132</v>
      </c>
      <c r="E63" s="44" t="s">
        <v>133</v>
      </c>
      <c r="F63" s="45">
        <v>6</v>
      </c>
      <c r="G63" s="46">
        <v>9</v>
      </c>
      <c r="H63" s="46">
        <v>9</v>
      </c>
      <c r="I63" s="57">
        <v>3.3334999999999995</v>
      </c>
      <c r="J63" s="57">
        <v>3.3334999999999995</v>
      </c>
      <c r="K63" s="47">
        <f t="shared" si="13"/>
        <v>0.2</v>
      </c>
      <c r="L63" s="47">
        <f t="shared" si="13"/>
        <v>0.4</v>
      </c>
      <c r="M63" s="46">
        <v>0</v>
      </c>
      <c r="N63" s="46">
        <v>0</v>
      </c>
      <c r="O63" s="46">
        <v>0.2</v>
      </c>
      <c r="P63" s="46">
        <v>0.4</v>
      </c>
      <c r="Q63" s="58">
        <v>3.6001799999999999</v>
      </c>
      <c r="R63" s="105">
        <v>5.4</v>
      </c>
      <c r="S63" s="94"/>
      <c r="T63" s="94">
        <f>SUM(R59:R63)</f>
        <v>36</v>
      </c>
    </row>
    <row r="66" spans="1:20">
      <c r="A66" s="19" t="s">
        <v>65</v>
      </c>
      <c r="B66" s="19" t="s">
        <v>1</v>
      </c>
      <c r="C66" s="19" t="s">
        <v>69</v>
      </c>
      <c r="D66" s="19" t="s">
        <v>70</v>
      </c>
      <c r="E66" s="19" t="s">
        <v>71</v>
      </c>
      <c r="F66" s="20">
        <v>6</v>
      </c>
      <c r="G66" s="21">
        <v>9</v>
      </c>
      <c r="H66" s="21">
        <v>9</v>
      </c>
      <c r="I66" s="22">
        <v>5</v>
      </c>
      <c r="J66" s="22">
        <v>5</v>
      </c>
      <c r="K66" s="23">
        <f t="shared" ref="K66:L73" si="14">M66+O66</f>
        <v>1</v>
      </c>
      <c r="L66" s="23">
        <f t="shared" si="14"/>
        <v>1</v>
      </c>
      <c r="M66" s="21">
        <v>1</v>
      </c>
      <c r="N66" s="21">
        <v>1</v>
      </c>
      <c r="O66" s="21">
        <v>0</v>
      </c>
      <c r="P66" s="21">
        <v>0</v>
      </c>
      <c r="Q66" s="24">
        <v>18</v>
      </c>
      <c r="R66" s="100">
        <v>18</v>
      </c>
      <c r="S66" s="91"/>
      <c r="T66" s="91"/>
    </row>
    <row r="67" spans="1:20">
      <c r="A67" s="19" t="s">
        <v>65</v>
      </c>
      <c r="B67" s="19" t="s">
        <v>1</v>
      </c>
      <c r="C67" s="19" t="s">
        <v>75</v>
      </c>
      <c r="D67" s="19" t="s">
        <v>76</v>
      </c>
      <c r="E67" s="19" t="s">
        <v>77</v>
      </c>
      <c r="F67" s="20">
        <v>6</v>
      </c>
      <c r="G67" s="21">
        <v>9</v>
      </c>
      <c r="H67" s="21">
        <v>9</v>
      </c>
      <c r="I67" s="22">
        <v>5</v>
      </c>
      <c r="J67" s="22">
        <v>5</v>
      </c>
      <c r="K67" s="23">
        <f t="shared" si="14"/>
        <v>1</v>
      </c>
      <c r="L67" s="23">
        <f t="shared" si="14"/>
        <v>1</v>
      </c>
      <c r="M67" s="21">
        <v>1</v>
      </c>
      <c r="N67" s="21">
        <v>1</v>
      </c>
      <c r="O67" s="21">
        <v>0</v>
      </c>
      <c r="P67" s="21">
        <v>0</v>
      </c>
      <c r="Q67" s="24">
        <v>18</v>
      </c>
      <c r="R67" s="100">
        <v>18</v>
      </c>
      <c r="S67" s="92"/>
      <c r="T67" s="92"/>
    </row>
    <row r="68" spans="1:20">
      <c r="A68" s="19" t="s">
        <v>65</v>
      </c>
      <c r="B68" s="19" t="s">
        <v>127</v>
      </c>
      <c r="C68" s="19" t="s">
        <v>140</v>
      </c>
      <c r="D68" s="19" t="s">
        <v>141</v>
      </c>
      <c r="E68" s="19" t="s">
        <v>142</v>
      </c>
      <c r="F68" s="20">
        <v>6</v>
      </c>
      <c r="G68" s="21">
        <v>9</v>
      </c>
      <c r="H68" s="21">
        <v>9</v>
      </c>
      <c r="I68" s="22">
        <v>5</v>
      </c>
      <c r="J68" s="22">
        <v>5</v>
      </c>
      <c r="K68" s="23">
        <f t="shared" si="14"/>
        <v>1</v>
      </c>
      <c r="L68" s="23">
        <f t="shared" si="14"/>
        <v>1</v>
      </c>
      <c r="M68" s="21">
        <v>0</v>
      </c>
      <c r="N68" s="21">
        <v>0</v>
      </c>
      <c r="O68" s="21">
        <v>1</v>
      </c>
      <c r="P68" s="21">
        <v>1</v>
      </c>
      <c r="Q68" s="24">
        <v>18</v>
      </c>
      <c r="R68" s="100">
        <v>18</v>
      </c>
      <c r="S68" s="92"/>
      <c r="T68" s="92"/>
    </row>
    <row r="69" spans="1:20">
      <c r="A69" s="25" t="s">
        <v>65</v>
      </c>
      <c r="B69" s="25" t="s">
        <v>1</v>
      </c>
      <c r="C69" s="25" t="s">
        <v>72</v>
      </c>
      <c r="D69" s="25" t="s">
        <v>73</v>
      </c>
      <c r="E69" s="25" t="s">
        <v>74</v>
      </c>
      <c r="F69" s="26">
        <v>6</v>
      </c>
      <c r="G69" s="27">
        <v>9</v>
      </c>
      <c r="H69" s="27">
        <v>9</v>
      </c>
      <c r="I69" s="28">
        <v>5</v>
      </c>
      <c r="J69" s="28">
        <v>5</v>
      </c>
      <c r="K69" s="29">
        <f t="shared" si="14"/>
        <v>1</v>
      </c>
      <c r="L69" s="29">
        <f t="shared" si="14"/>
        <v>1</v>
      </c>
      <c r="M69" s="27">
        <v>1</v>
      </c>
      <c r="N69" s="27">
        <v>1</v>
      </c>
      <c r="O69" s="27">
        <v>0</v>
      </c>
      <c r="P69" s="27">
        <v>0</v>
      </c>
      <c r="Q69" s="30">
        <v>18</v>
      </c>
      <c r="R69" s="101">
        <v>18</v>
      </c>
      <c r="S69" s="92"/>
      <c r="T69" s="92"/>
    </row>
    <row r="70" spans="1:20">
      <c r="A70" s="25" t="s">
        <v>65</v>
      </c>
      <c r="B70" s="25" t="s">
        <v>1</v>
      </c>
      <c r="C70" s="25" t="s">
        <v>78</v>
      </c>
      <c r="D70" s="25" t="s">
        <v>79</v>
      </c>
      <c r="E70" s="25" t="s">
        <v>80</v>
      </c>
      <c r="F70" s="26">
        <v>6</v>
      </c>
      <c r="G70" s="27">
        <v>9</v>
      </c>
      <c r="H70" s="27">
        <v>9</v>
      </c>
      <c r="I70" s="28">
        <v>5</v>
      </c>
      <c r="J70" s="28">
        <v>5</v>
      </c>
      <c r="K70" s="29">
        <f t="shared" si="14"/>
        <v>1</v>
      </c>
      <c r="L70" s="29">
        <f t="shared" si="14"/>
        <v>1</v>
      </c>
      <c r="M70" s="27">
        <v>1</v>
      </c>
      <c r="N70" s="27">
        <v>1</v>
      </c>
      <c r="O70" s="27">
        <v>0</v>
      </c>
      <c r="P70" s="27">
        <v>0</v>
      </c>
      <c r="Q70" s="30">
        <v>18</v>
      </c>
      <c r="R70" s="101">
        <v>18</v>
      </c>
      <c r="S70" s="92"/>
      <c r="T70" s="92"/>
    </row>
    <row r="71" spans="1:20">
      <c r="A71" s="25" t="s">
        <v>65</v>
      </c>
      <c r="B71" s="25" t="s">
        <v>127</v>
      </c>
      <c r="C71" s="25" t="s">
        <v>137</v>
      </c>
      <c r="D71" s="25" t="s">
        <v>138</v>
      </c>
      <c r="E71" s="25" t="s">
        <v>139</v>
      </c>
      <c r="F71" s="26">
        <v>6</v>
      </c>
      <c r="G71" s="27">
        <v>9</v>
      </c>
      <c r="H71" s="27">
        <v>9</v>
      </c>
      <c r="I71" s="28">
        <v>5</v>
      </c>
      <c r="J71" s="28">
        <v>5</v>
      </c>
      <c r="K71" s="29">
        <f t="shared" si="14"/>
        <v>1</v>
      </c>
      <c r="L71" s="29">
        <f t="shared" si="14"/>
        <v>1</v>
      </c>
      <c r="M71" s="27">
        <v>0</v>
      </c>
      <c r="N71" s="27">
        <v>0</v>
      </c>
      <c r="O71" s="27">
        <v>1</v>
      </c>
      <c r="P71" s="27">
        <v>1</v>
      </c>
      <c r="Q71" s="30">
        <v>18</v>
      </c>
      <c r="R71" s="101">
        <v>18</v>
      </c>
      <c r="S71" s="92"/>
      <c r="T71" s="92"/>
    </row>
    <row r="72" spans="1:20">
      <c r="A72" s="59" t="s">
        <v>65</v>
      </c>
      <c r="B72" s="60" t="s">
        <v>127</v>
      </c>
      <c r="C72" s="59" t="s">
        <v>143</v>
      </c>
      <c r="D72" s="59" t="s">
        <v>144</v>
      </c>
      <c r="E72" s="59" t="s">
        <v>145</v>
      </c>
      <c r="F72" s="61">
        <v>6</v>
      </c>
      <c r="G72" s="62">
        <v>13.5</v>
      </c>
      <c r="H72" s="62">
        <v>4.5</v>
      </c>
      <c r="I72" s="63">
        <f>G72*10/3/F72</f>
        <v>7.5</v>
      </c>
      <c r="J72" s="63">
        <f>H72*10/3/F72</f>
        <v>2.5</v>
      </c>
      <c r="K72" s="64">
        <f t="shared" si="14"/>
        <v>1</v>
      </c>
      <c r="L72" s="64">
        <f t="shared" si="14"/>
        <v>1</v>
      </c>
      <c r="M72" s="62">
        <v>0</v>
      </c>
      <c r="N72" s="62">
        <v>0</v>
      </c>
      <c r="O72" s="62">
        <v>1</v>
      </c>
      <c r="P72" s="62">
        <v>1</v>
      </c>
      <c r="Q72" s="65">
        <f>G72*(M72+O72)+H72*(N72+P72)</f>
        <v>18</v>
      </c>
      <c r="R72" s="111">
        <f>Q72</f>
        <v>18</v>
      </c>
      <c r="S72" s="93"/>
      <c r="T72" s="92"/>
    </row>
    <row r="73" spans="1:20">
      <c r="A73" s="59" t="s">
        <v>65</v>
      </c>
      <c r="B73" s="60" t="s">
        <v>1</v>
      </c>
      <c r="C73" s="59" t="s">
        <v>66</v>
      </c>
      <c r="D73" s="59" t="s">
        <v>67</v>
      </c>
      <c r="E73" s="59" t="s">
        <v>68</v>
      </c>
      <c r="F73" s="61">
        <v>6</v>
      </c>
      <c r="G73" s="62">
        <v>13.5</v>
      </c>
      <c r="H73" s="62">
        <v>4.5</v>
      </c>
      <c r="I73" s="63">
        <v>7.5</v>
      </c>
      <c r="J73" s="63">
        <v>2.5</v>
      </c>
      <c r="K73" s="64">
        <f t="shared" si="14"/>
        <v>1</v>
      </c>
      <c r="L73" s="64">
        <f t="shared" si="14"/>
        <v>1</v>
      </c>
      <c r="M73" s="62">
        <v>1</v>
      </c>
      <c r="N73" s="62">
        <v>1</v>
      </c>
      <c r="O73" s="62">
        <v>0</v>
      </c>
      <c r="P73" s="62">
        <v>0</v>
      </c>
      <c r="Q73" s="65">
        <v>18</v>
      </c>
      <c r="R73" s="111">
        <v>18</v>
      </c>
      <c r="S73" s="94">
        <f>SUM(R66:R73)</f>
        <v>144</v>
      </c>
      <c r="T73" s="95"/>
    </row>
    <row r="74" spans="1:20">
      <c r="A74" s="6"/>
      <c r="B74" s="13"/>
      <c r="C74" s="6"/>
      <c r="D74" s="6"/>
      <c r="E74" s="6"/>
      <c r="F74" s="7"/>
      <c r="G74" s="9"/>
      <c r="H74" s="9"/>
      <c r="I74" s="8"/>
      <c r="J74" s="8"/>
      <c r="K74" s="17"/>
      <c r="L74" s="17"/>
      <c r="M74" s="9"/>
      <c r="N74" s="9"/>
      <c r="O74" s="9"/>
      <c r="P74" s="9"/>
      <c r="Q74" s="10"/>
      <c r="R74" s="103"/>
    </row>
    <row r="75" spans="1:20">
      <c r="A75" s="1" t="s">
        <v>65</v>
      </c>
      <c r="B75" s="1" t="s">
        <v>1</v>
      </c>
      <c r="C75" s="1" t="s">
        <v>59</v>
      </c>
      <c r="D75" s="1" t="s">
        <v>60</v>
      </c>
      <c r="E75" s="1" t="s">
        <v>61</v>
      </c>
      <c r="F75" s="2">
        <v>6</v>
      </c>
      <c r="G75" s="4">
        <v>13.5</v>
      </c>
      <c r="H75" s="4">
        <v>4.5</v>
      </c>
      <c r="I75" s="3">
        <v>7.5</v>
      </c>
      <c r="J75" s="3">
        <v>2.5</v>
      </c>
      <c r="K75" s="16">
        <f t="shared" ref="K75:L79" si="15">M75+O75</f>
        <v>0.4</v>
      </c>
      <c r="L75" s="16">
        <f t="shared" si="15"/>
        <v>0.8</v>
      </c>
      <c r="M75" s="4">
        <v>0.4</v>
      </c>
      <c r="N75" s="4">
        <v>0.8</v>
      </c>
      <c r="O75" s="4">
        <v>0</v>
      </c>
      <c r="P75" s="4">
        <v>0</v>
      </c>
      <c r="Q75" s="14">
        <v>9</v>
      </c>
      <c r="R75" s="104">
        <v>9</v>
      </c>
      <c r="S75" s="91"/>
      <c r="T75" s="91"/>
    </row>
    <row r="76" spans="1:20">
      <c r="A76" s="1" t="s">
        <v>65</v>
      </c>
      <c r="B76" s="1" t="s">
        <v>1</v>
      </c>
      <c r="C76" s="1" t="s">
        <v>62</v>
      </c>
      <c r="D76" s="1" t="s">
        <v>63</v>
      </c>
      <c r="E76" s="1" t="s">
        <v>64</v>
      </c>
      <c r="F76" s="2">
        <v>6</v>
      </c>
      <c r="G76" s="4">
        <v>0</v>
      </c>
      <c r="H76" s="4">
        <v>18</v>
      </c>
      <c r="I76" s="3">
        <v>0</v>
      </c>
      <c r="J76" s="3">
        <v>10</v>
      </c>
      <c r="K76" s="16">
        <f t="shared" si="15"/>
        <v>0</v>
      </c>
      <c r="L76" s="16">
        <f t="shared" si="15"/>
        <v>0.4</v>
      </c>
      <c r="M76" s="4">
        <v>0</v>
      </c>
      <c r="N76" s="4">
        <v>0.4</v>
      </c>
      <c r="O76" s="4">
        <v>0</v>
      </c>
      <c r="P76" s="4">
        <v>0</v>
      </c>
      <c r="Q76" s="14">
        <v>7.2</v>
      </c>
      <c r="R76" s="104">
        <v>7.2</v>
      </c>
      <c r="S76" s="92"/>
      <c r="T76" s="92"/>
    </row>
    <row r="77" spans="1:20">
      <c r="A77" s="1" t="s">
        <v>65</v>
      </c>
      <c r="B77" s="1" t="s">
        <v>127</v>
      </c>
      <c r="C77" s="1" t="s">
        <v>134</v>
      </c>
      <c r="D77" s="1" t="s">
        <v>135</v>
      </c>
      <c r="E77" s="1" t="s">
        <v>136</v>
      </c>
      <c r="F77" s="2">
        <v>6</v>
      </c>
      <c r="G77" s="4">
        <v>13.5</v>
      </c>
      <c r="H77" s="4">
        <v>4.5</v>
      </c>
      <c r="I77" s="3">
        <v>7.5</v>
      </c>
      <c r="J77" s="3">
        <v>2.5</v>
      </c>
      <c r="K77" s="16">
        <f t="shared" si="15"/>
        <v>0.4</v>
      </c>
      <c r="L77" s="16">
        <f t="shared" si="15"/>
        <v>0.8</v>
      </c>
      <c r="M77" s="4">
        <v>0</v>
      </c>
      <c r="N77" s="4">
        <v>0</v>
      </c>
      <c r="O77" s="4">
        <v>0.4</v>
      </c>
      <c r="P77" s="4">
        <v>0.8</v>
      </c>
      <c r="Q77" s="14">
        <v>9</v>
      </c>
      <c r="R77" s="104">
        <v>9</v>
      </c>
      <c r="S77" s="92"/>
      <c r="T77" s="92"/>
    </row>
    <row r="78" spans="1:20">
      <c r="A78" s="44" t="s">
        <v>65</v>
      </c>
      <c r="B78" s="44" t="s">
        <v>127</v>
      </c>
      <c r="C78" s="44" t="s">
        <v>128</v>
      </c>
      <c r="D78" s="44" t="s">
        <v>129</v>
      </c>
      <c r="E78" s="44" t="s">
        <v>130</v>
      </c>
      <c r="F78" s="45">
        <v>6</v>
      </c>
      <c r="G78" s="46">
        <v>9</v>
      </c>
      <c r="H78" s="46">
        <v>9</v>
      </c>
      <c r="I78" s="57">
        <v>2.5</v>
      </c>
      <c r="J78" s="57">
        <v>2.5</v>
      </c>
      <c r="K78" s="47">
        <f t="shared" si="15"/>
        <v>0.2</v>
      </c>
      <c r="L78" s="47">
        <f t="shared" si="15"/>
        <v>0.4</v>
      </c>
      <c r="M78" s="46">
        <v>0</v>
      </c>
      <c r="N78" s="46">
        <v>0</v>
      </c>
      <c r="O78" s="46">
        <v>0.2</v>
      </c>
      <c r="P78" s="46">
        <v>0.4</v>
      </c>
      <c r="Q78" s="58">
        <v>2.7</v>
      </c>
      <c r="R78" s="105">
        <v>5.4</v>
      </c>
      <c r="S78" s="92"/>
      <c r="T78" s="92"/>
    </row>
    <row r="79" spans="1:20">
      <c r="A79" s="44" t="s">
        <v>65</v>
      </c>
      <c r="B79" s="44" t="s">
        <v>127</v>
      </c>
      <c r="C79" s="44" t="s">
        <v>131</v>
      </c>
      <c r="D79" s="44" t="s">
        <v>132</v>
      </c>
      <c r="E79" s="44" t="s">
        <v>133</v>
      </c>
      <c r="F79" s="45">
        <v>6</v>
      </c>
      <c r="G79" s="46">
        <v>9</v>
      </c>
      <c r="H79" s="46">
        <v>9</v>
      </c>
      <c r="I79" s="57">
        <v>3.3334999999999995</v>
      </c>
      <c r="J79" s="57">
        <v>3.3334999999999995</v>
      </c>
      <c r="K79" s="47">
        <f t="shared" si="15"/>
        <v>0.2</v>
      </c>
      <c r="L79" s="47">
        <f t="shared" si="15"/>
        <v>0.4</v>
      </c>
      <c r="M79" s="46">
        <v>0</v>
      </c>
      <c r="N79" s="46">
        <v>0</v>
      </c>
      <c r="O79" s="46">
        <v>0.2</v>
      </c>
      <c r="P79" s="46">
        <v>0.4</v>
      </c>
      <c r="Q79" s="58">
        <v>3.6001799999999999</v>
      </c>
      <c r="R79" s="105">
        <v>5.4</v>
      </c>
      <c r="S79" s="94"/>
      <c r="T79" s="94">
        <f>SUM(R75:R79)</f>
        <v>36</v>
      </c>
    </row>
    <row r="80" spans="1:20">
      <c r="A80" s="79"/>
      <c r="B80" s="79"/>
      <c r="C80" s="79"/>
      <c r="D80" s="79"/>
      <c r="E80" s="79"/>
      <c r="F80" s="80"/>
      <c r="G80" s="81"/>
      <c r="H80" s="81"/>
      <c r="I80" s="82"/>
      <c r="J80" s="82"/>
      <c r="K80" s="83"/>
      <c r="L80" s="83"/>
      <c r="M80" s="81"/>
      <c r="N80" s="81"/>
      <c r="O80" s="81"/>
      <c r="P80" s="81"/>
      <c r="Q80" s="84"/>
      <c r="R80" s="106"/>
      <c r="S80" s="12"/>
      <c r="T80" s="12"/>
    </row>
    <row r="81" spans="1:20">
      <c r="A81" s="79"/>
      <c r="B81" s="79"/>
      <c r="C81" s="79"/>
      <c r="D81" s="79"/>
      <c r="E81" s="79"/>
      <c r="F81" s="80"/>
      <c r="G81" s="81"/>
      <c r="H81" s="81"/>
      <c r="I81" s="82"/>
      <c r="J81" s="82"/>
      <c r="K81" s="83"/>
      <c r="L81" s="83"/>
      <c r="M81" s="81"/>
      <c r="N81" s="81"/>
      <c r="O81" s="81"/>
      <c r="P81" s="81"/>
      <c r="Q81" s="84"/>
      <c r="R81" s="106"/>
      <c r="S81" s="12"/>
      <c r="T81" s="12"/>
    </row>
    <row r="82" spans="1:20">
      <c r="A82" s="1" t="s">
        <v>110</v>
      </c>
      <c r="B82" s="1" t="s">
        <v>111</v>
      </c>
      <c r="C82" s="1" t="s">
        <v>112</v>
      </c>
      <c r="D82" s="1" t="s">
        <v>113</v>
      </c>
      <c r="E82" s="1" t="s">
        <v>114</v>
      </c>
      <c r="F82" s="2">
        <v>5</v>
      </c>
      <c r="G82" s="4">
        <v>13.5</v>
      </c>
      <c r="H82" s="4">
        <v>4.5</v>
      </c>
      <c r="I82" s="3">
        <v>9</v>
      </c>
      <c r="J82" s="3">
        <v>3</v>
      </c>
      <c r="K82" s="16">
        <f t="shared" ref="K82:L86" si="16">M82+O82</f>
        <v>1</v>
      </c>
      <c r="L82" s="16">
        <f t="shared" si="16"/>
        <v>1</v>
      </c>
      <c r="M82" s="4">
        <v>1</v>
      </c>
      <c r="N82" s="4">
        <v>1</v>
      </c>
      <c r="O82" s="4">
        <v>0</v>
      </c>
      <c r="P82" s="4">
        <v>0</v>
      </c>
      <c r="Q82" s="14">
        <v>18</v>
      </c>
      <c r="R82" s="104">
        <v>18</v>
      </c>
      <c r="S82" s="91"/>
      <c r="T82" s="91"/>
    </row>
    <row r="83" spans="1:20">
      <c r="A83" s="1" t="s">
        <v>110</v>
      </c>
      <c r="B83" s="1" t="s">
        <v>111</v>
      </c>
      <c r="C83" s="1" t="s">
        <v>115</v>
      </c>
      <c r="D83" s="1" t="s">
        <v>116</v>
      </c>
      <c r="E83" s="1" t="s">
        <v>117</v>
      </c>
      <c r="F83" s="2">
        <v>5</v>
      </c>
      <c r="G83" s="4">
        <v>9</v>
      </c>
      <c r="H83" s="4">
        <v>9</v>
      </c>
      <c r="I83" s="3">
        <v>6</v>
      </c>
      <c r="J83" s="3">
        <v>6</v>
      </c>
      <c r="K83" s="16">
        <f t="shared" si="16"/>
        <v>1</v>
      </c>
      <c r="L83" s="16">
        <f t="shared" si="16"/>
        <v>1</v>
      </c>
      <c r="M83" s="4">
        <v>1</v>
      </c>
      <c r="N83" s="4">
        <v>1</v>
      </c>
      <c r="O83" s="4">
        <v>0</v>
      </c>
      <c r="P83" s="4">
        <v>0</v>
      </c>
      <c r="Q83" s="14">
        <v>18</v>
      </c>
      <c r="R83" s="104">
        <v>18</v>
      </c>
      <c r="S83" s="92"/>
      <c r="T83" s="92"/>
    </row>
    <row r="84" spans="1:20">
      <c r="A84" s="1" t="s">
        <v>110</v>
      </c>
      <c r="B84" s="1" t="s">
        <v>111</v>
      </c>
      <c r="C84" s="1" t="s">
        <v>118</v>
      </c>
      <c r="D84" s="1" t="s">
        <v>119</v>
      </c>
      <c r="E84" s="1" t="s">
        <v>120</v>
      </c>
      <c r="F84" s="2">
        <v>5</v>
      </c>
      <c r="G84" s="4">
        <v>13.5</v>
      </c>
      <c r="H84" s="4">
        <v>4.5</v>
      </c>
      <c r="I84" s="3">
        <v>9</v>
      </c>
      <c r="J84" s="3">
        <v>3</v>
      </c>
      <c r="K84" s="16">
        <f t="shared" si="16"/>
        <v>1</v>
      </c>
      <c r="L84" s="16">
        <f t="shared" si="16"/>
        <v>1</v>
      </c>
      <c r="M84" s="4">
        <v>1</v>
      </c>
      <c r="N84" s="4">
        <v>1</v>
      </c>
      <c r="O84" s="4">
        <v>0</v>
      </c>
      <c r="P84" s="4">
        <v>0</v>
      </c>
      <c r="Q84" s="14">
        <v>18</v>
      </c>
      <c r="R84" s="104">
        <v>18</v>
      </c>
      <c r="S84" s="92"/>
      <c r="T84" s="92"/>
    </row>
    <row r="85" spans="1:20">
      <c r="A85" s="1" t="s">
        <v>110</v>
      </c>
      <c r="B85" s="1" t="s">
        <v>111</v>
      </c>
      <c r="C85" s="1" t="s">
        <v>121</v>
      </c>
      <c r="D85" s="1" t="s">
        <v>122</v>
      </c>
      <c r="E85" s="1" t="s">
        <v>123</v>
      </c>
      <c r="F85" s="2">
        <v>5</v>
      </c>
      <c r="G85" s="4">
        <v>13.5</v>
      </c>
      <c r="H85" s="4">
        <v>4.5</v>
      </c>
      <c r="I85" s="3">
        <v>9</v>
      </c>
      <c r="J85" s="3">
        <v>3</v>
      </c>
      <c r="K85" s="16">
        <f t="shared" si="16"/>
        <v>1</v>
      </c>
      <c r="L85" s="16">
        <f t="shared" si="16"/>
        <v>1</v>
      </c>
      <c r="M85" s="4">
        <v>1</v>
      </c>
      <c r="N85" s="4">
        <v>1</v>
      </c>
      <c r="O85" s="4">
        <v>0</v>
      </c>
      <c r="P85" s="4">
        <v>0</v>
      </c>
      <c r="Q85" s="14">
        <v>18</v>
      </c>
      <c r="R85" s="104">
        <v>18</v>
      </c>
      <c r="S85" s="92"/>
      <c r="T85" s="92"/>
    </row>
    <row r="86" spans="1:20">
      <c r="A86" s="1" t="s">
        <v>110</v>
      </c>
      <c r="B86" s="1" t="s">
        <v>111</v>
      </c>
      <c r="C86" s="5" t="s">
        <v>124</v>
      </c>
      <c r="D86" s="1" t="s">
        <v>125</v>
      </c>
      <c r="E86" s="1" t="s">
        <v>126</v>
      </c>
      <c r="F86" s="2">
        <v>5</v>
      </c>
      <c r="G86" s="4">
        <v>13.5</v>
      </c>
      <c r="H86" s="4">
        <v>4.5</v>
      </c>
      <c r="I86" s="3">
        <v>4.5</v>
      </c>
      <c r="J86" s="3">
        <v>1.5</v>
      </c>
      <c r="K86" s="16">
        <f t="shared" si="16"/>
        <v>1</v>
      </c>
      <c r="L86" s="16">
        <f t="shared" si="16"/>
        <v>1</v>
      </c>
      <c r="M86" s="4">
        <v>1</v>
      </c>
      <c r="N86" s="4">
        <v>1</v>
      </c>
      <c r="O86" s="4">
        <v>0</v>
      </c>
      <c r="P86" s="4">
        <v>0</v>
      </c>
      <c r="Q86" s="14">
        <v>9</v>
      </c>
      <c r="R86" s="104">
        <v>18</v>
      </c>
      <c r="S86" s="94">
        <f>SUM(R82:R86)</f>
        <v>90</v>
      </c>
      <c r="T86" s="95"/>
    </row>
    <row r="87" spans="1:20">
      <c r="A87" s="79"/>
      <c r="B87" s="79"/>
      <c r="C87" s="79"/>
      <c r="D87" s="79"/>
      <c r="E87" s="79"/>
      <c r="F87" s="80"/>
      <c r="G87" s="81"/>
      <c r="H87" s="81"/>
      <c r="I87" s="82"/>
      <c r="J87" s="82"/>
      <c r="K87" s="83"/>
      <c r="L87" s="83"/>
      <c r="M87" s="81"/>
      <c r="N87" s="81"/>
      <c r="O87" s="81"/>
      <c r="P87" s="81"/>
      <c r="Q87" s="84"/>
      <c r="R87" s="106"/>
      <c r="S87" s="12"/>
      <c r="T87" s="12"/>
    </row>
    <row r="88" spans="1:20">
      <c r="A88" s="6"/>
      <c r="B88" s="6"/>
      <c r="C88" s="6"/>
      <c r="D88" s="6"/>
      <c r="E88" s="6"/>
      <c r="F88" s="7"/>
      <c r="G88" s="9"/>
      <c r="H88" s="9"/>
      <c r="I88" s="8"/>
      <c r="J88" s="8"/>
      <c r="K88" s="17" t="s">
        <v>155</v>
      </c>
      <c r="L88" s="17"/>
      <c r="M88" s="9"/>
      <c r="N88" s="9"/>
      <c r="O88" s="9"/>
      <c r="P88" s="9"/>
      <c r="Q88" s="10"/>
      <c r="R88" s="104">
        <f>SUM(R4:R86)</f>
        <v>890.99999999999989</v>
      </c>
      <c r="S88" s="90">
        <f>SUM(S4:S86)</f>
        <v>693</v>
      </c>
      <c r="T88" s="90">
        <f>SUM(T4:T86)</f>
        <v>198</v>
      </c>
    </row>
    <row r="91" spans="1:20">
      <c r="A91" s="1" t="s">
        <v>160</v>
      </c>
      <c r="B91" s="1" t="s">
        <v>1</v>
      </c>
      <c r="C91" s="1" t="s">
        <v>59</v>
      </c>
      <c r="D91" s="1" t="s">
        <v>60</v>
      </c>
      <c r="E91" s="1" t="s">
        <v>61</v>
      </c>
      <c r="F91" s="2">
        <v>6</v>
      </c>
      <c r="G91" s="4">
        <v>13.5</v>
      </c>
      <c r="H91" s="4">
        <v>4.5</v>
      </c>
      <c r="I91" s="3">
        <v>7.5</v>
      </c>
      <c r="J91" s="3">
        <v>2.5</v>
      </c>
      <c r="K91" s="16">
        <v>2</v>
      </c>
      <c r="L91" s="16">
        <v>4</v>
      </c>
      <c r="M91" s="4">
        <v>0.4</v>
      </c>
      <c r="N91" s="4">
        <v>0.8</v>
      </c>
      <c r="O91" s="4">
        <v>0</v>
      </c>
      <c r="P91" s="4">
        <v>0</v>
      </c>
      <c r="Q91" s="14">
        <v>9</v>
      </c>
      <c r="R91" s="100">
        <f t="shared" ref="R91:R97" si="17">G91*K91+H91*L91</f>
        <v>45</v>
      </c>
    </row>
    <row r="92" spans="1:20">
      <c r="A92" s="1" t="s">
        <v>160</v>
      </c>
      <c r="B92" s="1" t="s">
        <v>1</v>
      </c>
      <c r="C92" s="1" t="s">
        <v>62</v>
      </c>
      <c r="D92" s="1" t="s">
        <v>63</v>
      </c>
      <c r="E92" s="1" t="s">
        <v>64</v>
      </c>
      <c r="F92" s="2">
        <v>6</v>
      </c>
      <c r="G92" s="4">
        <v>0</v>
      </c>
      <c r="H92" s="4">
        <v>18</v>
      </c>
      <c r="I92" s="3">
        <v>0</v>
      </c>
      <c r="J92" s="3">
        <v>10</v>
      </c>
      <c r="K92" s="16">
        <f t="shared" ref="K92:L94" si="18">M92+O92</f>
        <v>0</v>
      </c>
      <c r="L92" s="16">
        <v>2</v>
      </c>
      <c r="M92" s="4">
        <v>0</v>
      </c>
      <c r="N92" s="4">
        <v>0.4</v>
      </c>
      <c r="O92" s="4">
        <v>0</v>
      </c>
      <c r="P92" s="4">
        <v>0</v>
      </c>
      <c r="Q92" s="14">
        <v>7.2</v>
      </c>
      <c r="R92" s="100">
        <f t="shared" si="17"/>
        <v>36</v>
      </c>
    </row>
    <row r="93" spans="1:20">
      <c r="A93" s="1" t="s">
        <v>160</v>
      </c>
      <c r="B93" s="1" t="s">
        <v>127</v>
      </c>
      <c r="C93" s="1" t="s">
        <v>134</v>
      </c>
      <c r="D93" s="1" t="s">
        <v>135</v>
      </c>
      <c r="E93" s="1" t="s">
        <v>136</v>
      </c>
      <c r="F93" s="2">
        <v>6</v>
      </c>
      <c r="G93" s="4">
        <v>13.5</v>
      </c>
      <c r="H93" s="4">
        <v>4.5</v>
      </c>
      <c r="I93" s="3">
        <v>7.5</v>
      </c>
      <c r="J93" s="3">
        <v>2.5</v>
      </c>
      <c r="K93" s="16">
        <v>2</v>
      </c>
      <c r="L93" s="16">
        <v>4</v>
      </c>
      <c r="M93" s="4">
        <v>0</v>
      </c>
      <c r="N93" s="4">
        <v>0</v>
      </c>
      <c r="O93" s="4">
        <v>0.4</v>
      </c>
      <c r="P93" s="4">
        <v>0.8</v>
      </c>
      <c r="Q93" s="14">
        <v>9</v>
      </c>
      <c r="R93" s="100">
        <f t="shared" si="17"/>
        <v>45</v>
      </c>
    </row>
    <row r="94" spans="1:20">
      <c r="A94" s="1" t="s">
        <v>160</v>
      </c>
      <c r="B94" s="1" t="s">
        <v>127</v>
      </c>
      <c r="C94" s="1" t="s">
        <v>146</v>
      </c>
      <c r="D94" s="1" t="s">
        <v>147</v>
      </c>
      <c r="E94" s="1" t="s">
        <v>148</v>
      </c>
      <c r="F94" s="2">
        <v>3</v>
      </c>
      <c r="G94" s="4">
        <v>9</v>
      </c>
      <c r="H94" s="4">
        <v>0</v>
      </c>
      <c r="I94" s="3">
        <v>10</v>
      </c>
      <c r="J94" s="3">
        <v>0</v>
      </c>
      <c r="K94" s="16">
        <v>2</v>
      </c>
      <c r="L94" s="16">
        <f t="shared" si="18"/>
        <v>0</v>
      </c>
      <c r="M94" s="4">
        <v>0</v>
      </c>
      <c r="N94" s="4">
        <v>0</v>
      </c>
      <c r="O94" s="4">
        <v>2</v>
      </c>
      <c r="P94" s="4">
        <v>0</v>
      </c>
      <c r="Q94" s="14">
        <v>18</v>
      </c>
      <c r="R94" s="100">
        <f t="shared" si="17"/>
        <v>18</v>
      </c>
      <c r="S94" s="115">
        <f>SUM(R91:R94)</f>
        <v>144</v>
      </c>
    </row>
    <row r="95" spans="1:20">
      <c r="A95" s="1"/>
      <c r="B95" s="1"/>
      <c r="C95" s="1"/>
      <c r="D95" s="1"/>
      <c r="E95" s="1"/>
      <c r="F95" s="2"/>
      <c r="G95" s="4"/>
      <c r="H95" s="4"/>
      <c r="I95" s="3"/>
      <c r="J95" s="3"/>
      <c r="K95" s="16"/>
      <c r="L95" s="16"/>
      <c r="M95" s="4"/>
      <c r="N95" s="4"/>
      <c r="O95" s="4"/>
      <c r="P95" s="4"/>
      <c r="Q95" s="14"/>
      <c r="R95" s="100"/>
    </row>
    <row r="96" spans="1:20">
      <c r="A96" s="1" t="s">
        <v>160</v>
      </c>
      <c r="B96" s="44" t="s">
        <v>127</v>
      </c>
      <c r="C96" s="44" t="s">
        <v>128</v>
      </c>
      <c r="D96" s="44" t="s">
        <v>129</v>
      </c>
      <c r="E96" s="44" t="s">
        <v>130</v>
      </c>
      <c r="F96" s="45">
        <v>6</v>
      </c>
      <c r="G96" s="46">
        <v>9</v>
      </c>
      <c r="H96" s="46">
        <v>9</v>
      </c>
      <c r="I96" s="57">
        <v>2.5</v>
      </c>
      <c r="J96" s="57">
        <v>2.5</v>
      </c>
      <c r="K96" s="47">
        <v>1</v>
      </c>
      <c r="L96" s="47">
        <v>2</v>
      </c>
      <c r="M96" s="46">
        <v>0</v>
      </c>
      <c r="N96" s="46">
        <v>0</v>
      </c>
      <c r="O96" s="46">
        <v>0.2</v>
      </c>
      <c r="P96" s="46">
        <v>0.4</v>
      </c>
      <c r="Q96" s="58">
        <v>2.7</v>
      </c>
      <c r="R96" s="100">
        <f t="shared" si="17"/>
        <v>27</v>
      </c>
    </row>
    <row r="97" spans="1:19">
      <c r="A97" s="1" t="s">
        <v>160</v>
      </c>
      <c r="B97" s="44" t="s">
        <v>127</v>
      </c>
      <c r="C97" s="44" t="s">
        <v>131</v>
      </c>
      <c r="D97" s="44" t="s">
        <v>132</v>
      </c>
      <c r="E97" s="44" t="s">
        <v>133</v>
      </c>
      <c r="F97" s="45">
        <v>6</v>
      </c>
      <c r="G97" s="46">
        <v>9</v>
      </c>
      <c r="H97" s="46">
        <v>9</v>
      </c>
      <c r="I97" s="57">
        <v>3.3334999999999995</v>
      </c>
      <c r="J97" s="57">
        <v>3.3334999999999995</v>
      </c>
      <c r="K97" s="47">
        <v>1</v>
      </c>
      <c r="L97" s="47">
        <v>2</v>
      </c>
      <c r="M97" s="46">
        <v>0</v>
      </c>
      <c r="N97" s="46">
        <v>0</v>
      </c>
      <c r="O97" s="46">
        <v>0.2</v>
      </c>
      <c r="P97" s="46">
        <v>0.4</v>
      </c>
      <c r="Q97" s="58">
        <v>3.6001799999999999</v>
      </c>
      <c r="R97" s="100">
        <f t="shared" si="17"/>
        <v>27</v>
      </c>
      <c r="S97" s="115">
        <f>SUM(R96:R97)</f>
        <v>54</v>
      </c>
    </row>
    <row r="101" spans="1:19">
      <c r="A101" s="6"/>
      <c r="B101" s="6"/>
      <c r="C101" s="6"/>
      <c r="D101" s="6"/>
      <c r="E101" s="6"/>
      <c r="F101" s="7"/>
      <c r="G101" s="9"/>
      <c r="H101" s="9"/>
      <c r="I101" s="8"/>
      <c r="J101" s="8"/>
      <c r="K101" s="17"/>
      <c r="L101" s="17"/>
      <c r="M101" s="9"/>
      <c r="N101" s="9"/>
      <c r="O101" s="9"/>
      <c r="P101" s="9"/>
      <c r="Q101" s="10"/>
      <c r="R101" s="103"/>
    </row>
    <row r="120" spans="1:20">
      <c r="A120" s="6"/>
      <c r="B120" s="6"/>
      <c r="C120" s="6"/>
      <c r="D120" s="6"/>
      <c r="E120" s="6"/>
      <c r="F120" s="7"/>
      <c r="G120" s="9"/>
      <c r="H120" s="9"/>
      <c r="I120" s="8"/>
      <c r="J120" s="8"/>
      <c r="K120" s="17"/>
      <c r="L120" s="17"/>
      <c r="M120" s="9"/>
      <c r="N120" s="9"/>
      <c r="O120" s="9"/>
      <c r="P120" s="9"/>
      <c r="Q120" s="10"/>
      <c r="R120" s="103"/>
    </row>
    <row r="128" spans="1:20">
      <c r="S128" s="12"/>
      <c r="T128" s="12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9" sqref="A1:XFD9"/>
    </sheetView>
  </sheetViews>
  <sheetFormatPr baseColWidth="10" defaultColWidth="11.42578125" defaultRowHeight="15"/>
  <cols>
    <col min="1" max="1" width="35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2020-21</vt:lpstr>
      <vt:lpstr>2019-20</vt:lpstr>
      <vt:lpstr>Hoja2</vt:lpstr>
      <vt:lpstr>'2020-21'!Área_de_impresión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2020-02-14T00:17:25Z</cp:lastPrinted>
  <dcterms:created xsi:type="dcterms:W3CDTF">2019-11-17T18:16:25Z</dcterms:created>
  <dcterms:modified xsi:type="dcterms:W3CDTF">2020-02-19T15:34:08Z</dcterms:modified>
</cp:coreProperties>
</file>