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stracio i direccio\Secretari\Comissions\Junta escola\Any 2022\Je 1-2022 15-02-22 (videoconferencia)\Acords je 1-2022 15-02-22\"/>
    </mc:Choice>
  </mc:AlternateContent>
  <xr:revisionPtr revIDLastSave="0" documentId="13_ncr:1_{1DD9BCCA-079B-4FF2-91F1-561E2A2BEF70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Caratula" sheetId="25" r:id="rId1"/>
    <sheet name="ED" sheetId="8" r:id="rId2"/>
    <sheet name="Increments" sheetId="24" r:id="rId3"/>
    <sheet name="Unitats acadèmiques" sheetId="21" r:id="rId4"/>
  </sheets>
  <definedNames>
    <definedName name="_1Àrea_d_impressió" localSheetId="1">ED!$A$1:$Z$20</definedName>
    <definedName name="_xlnm._FilterDatabase" localSheetId="1" hidden="1">ED!$A$18:$Y$463</definedName>
    <definedName name="_xlnm.Print_Area" localSheetId="0">Caratula!$A$1:$A$18</definedName>
    <definedName name="BMD">ED!$AI$30</definedName>
    <definedName name="CiTM">ED!$AI$27</definedName>
    <definedName name="CP">ED!$AA$17</definedName>
    <definedName name="DEPS">ED!$A$21:$A$461</definedName>
    <definedName name="ESTUDIS">ED!$C$21:$C$461</definedName>
    <definedName name="EXCES">ED!$H$464</definedName>
    <definedName name="PADS">ED!$H$21:$H$461</definedName>
    <definedName name="TFEA">ED!$AA$14</definedName>
    <definedName name="TFEB">ED!$AA$15</definedName>
    <definedName name="TFEC">ED!$AA$16</definedName>
    <definedName name="TIPUS">ED!$D$21:$D$461</definedName>
    <definedName name="TOTPADS">ED!$H$462</definedName>
  </definedNames>
  <calcPr calcId="191029" iterateDelta="1E-4"/>
</workbook>
</file>

<file path=xl/calcChain.xml><?xml version="1.0" encoding="utf-8"?>
<calcChain xmlns="http://schemas.openxmlformats.org/spreadsheetml/2006/main">
  <c r="AD38" i="8" l="1"/>
  <c r="Y220" i="8" l="1"/>
  <c r="H220" i="8"/>
  <c r="Y58" i="8"/>
  <c r="H58" i="8"/>
  <c r="U230" i="8"/>
  <c r="Y230" i="8" s="1"/>
  <c r="H230" i="8" l="1"/>
  <c r="D52" i="24"/>
  <c r="F52" i="24"/>
  <c r="E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I51" i="24" l="1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G52" i="24"/>
  <c r="I52" i="24" s="1"/>
  <c r="H52" i="24" l="1"/>
  <c r="J52" i="24"/>
  <c r="U196" i="8"/>
  <c r="Y196" i="8" l="1"/>
  <c r="U433" i="8"/>
  <c r="Y433" i="8" s="1"/>
  <c r="U432" i="8"/>
  <c r="Y432" i="8" s="1"/>
  <c r="U431" i="8"/>
  <c r="Y431" i="8" s="1"/>
  <c r="H431" i="8" l="1"/>
  <c r="H196" i="8"/>
  <c r="H433" i="8"/>
  <c r="H432" i="8"/>
  <c r="U400" i="8"/>
  <c r="H400" i="8" s="1"/>
  <c r="U404" i="8"/>
  <c r="H404" i="8" s="1"/>
  <c r="U234" i="8"/>
  <c r="H234" i="8" s="1"/>
  <c r="U215" i="8"/>
  <c r="H215" i="8" s="1"/>
  <c r="U197" i="8"/>
  <c r="H197" i="8" s="1"/>
  <c r="U179" i="8"/>
  <c r="H179" i="8" s="1"/>
  <c r="U126" i="8"/>
  <c r="H126" i="8" s="1"/>
  <c r="U77" i="8"/>
  <c r="H77" i="8" s="1"/>
  <c r="U377" i="8"/>
  <c r="H377" i="8" s="1"/>
  <c r="U288" i="8"/>
  <c r="H288" i="8" s="1"/>
  <c r="U28" i="8"/>
  <c r="H28" i="8" s="1"/>
  <c r="U397" i="8"/>
  <c r="H397" i="8" s="1"/>
  <c r="U396" i="8"/>
  <c r="H396" i="8" s="1"/>
  <c r="U371" i="8"/>
  <c r="H371" i="8" s="1"/>
  <c r="U359" i="8"/>
  <c r="H359" i="8" s="1"/>
  <c r="U353" i="8"/>
  <c r="H353" i="8" s="1"/>
  <c r="U336" i="8"/>
  <c r="H336" i="8" s="1"/>
  <c r="U334" i="8"/>
  <c r="H334" i="8" s="1"/>
  <c r="U330" i="8"/>
  <c r="H330" i="8" s="1"/>
  <c r="U314" i="8"/>
  <c r="H314" i="8" s="1"/>
  <c r="U261" i="8"/>
  <c r="H261" i="8" s="1"/>
  <c r="U249" i="8"/>
  <c r="H249" i="8" s="1"/>
  <c r="U212" i="8"/>
  <c r="H212" i="8" s="1"/>
  <c r="U205" i="8"/>
  <c r="H205" i="8" s="1"/>
  <c r="U171" i="8"/>
  <c r="H171" i="8" s="1"/>
  <c r="U163" i="8"/>
  <c r="H163" i="8" s="1"/>
  <c r="U118" i="8"/>
  <c r="H118" i="8" s="1"/>
  <c r="U108" i="8"/>
  <c r="H108" i="8" s="1"/>
  <c r="U107" i="8"/>
  <c r="H107" i="8" s="1"/>
  <c r="U69" i="8"/>
  <c r="H69" i="8" s="1"/>
  <c r="U62" i="8"/>
  <c r="H62" i="8" s="1"/>
  <c r="U46" i="8"/>
  <c r="H46" i="8" s="1"/>
  <c r="U42" i="8"/>
  <c r="H42" i="8" s="1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90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3" i="8"/>
  <c r="H402" i="8"/>
  <c r="H401" i="8"/>
  <c r="H399" i="8"/>
  <c r="H398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6" i="8"/>
  <c r="H375" i="8"/>
  <c r="H374" i="8"/>
  <c r="H373" i="8"/>
  <c r="H372" i="8"/>
  <c r="H370" i="8"/>
  <c r="H369" i="8"/>
  <c r="H368" i="8"/>
  <c r="H367" i="8"/>
  <c r="H366" i="8"/>
  <c r="H365" i="8"/>
  <c r="H364" i="8"/>
  <c r="H363" i="8"/>
  <c r="H362" i="8"/>
  <c r="H361" i="8"/>
  <c r="H360" i="8"/>
  <c r="H358" i="8"/>
  <c r="H357" i="8"/>
  <c r="H356" i="8"/>
  <c r="H355" i="8"/>
  <c r="H354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5" i="8"/>
  <c r="H333" i="8"/>
  <c r="H332" i="8"/>
  <c r="H331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0" i="8"/>
  <c r="H259" i="8"/>
  <c r="H258" i="8"/>
  <c r="H257" i="8"/>
  <c r="H256" i="8"/>
  <c r="H255" i="8"/>
  <c r="H254" i="8"/>
  <c r="H253" i="8"/>
  <c r="H252" i="8"/>
  <c r="H251" i="8"/>
  <c r="H250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3" i="8"/>
  <c r="H232" i="8"/>
  <c r="H231" i="8"/>
  <c r="H229" i="8"/>
  <c r="H228" i="8"/>
  <c r="H227" i="8"/>
  <c r="H226" i="8"/>
  <c r="H225" i="8"/>
  <c r="H224" i="8"/>
  <c r="H223" i="8"/>
  <c r="H222" i="8"/>
  <c r="H221" i="8"/>
  <c r="H219" i="8"/>
  <c r="H218" i="8"/>
  <c r="H217" i="8"/>
  <c r="H216" i="8"/>
  <c r="H214" i="8"/>
  <c r="H213" i="8"/>
  <c r="H211" i="8"/>
  <c r="H210" i="8"/>
  <c r="H209" i="8"/>
  <c r="H208" i="8"/>
  <c r="H207" i="8"/>
  <c r="H206" i="8"/>
  <c r="H204" i="8"/>
  <c r="H203" i="8"/>
  <c r="H202" i="8"/>
  <c r="H201" i="8"/>
  <c r="H200" i="8"/>
  <c r="H199" i="8"/>
  <c r="H198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8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5" i="8"/>
  <c r="H124" i="8"/>
  <c r="H123" i="8"/>
  <c r="H122" i="8"/>
  <c r="H121" i="8"/>
  <c r="H120" i="8"/>
  <c r="H119" i="8"/>
  <c r="H117" i="8"/>
  <c r="H116" i="8"/>
  <c r="H115" i="8"/>
  <c r="H114" i="8"/>
  <c r="H113" i="8"/>
  <c r="H112" i="8"/>
  <c r="H111" i="8"/>
  <c r="H110" i="8"/>
  <c r="H109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89" i="8"/>
  <c r="H88" i="8"/>
  <c r="H87" i="8"/>
  <c r="H86" i="8"/>
  <c r="H85" i="8"/>
  <c r="H84" i="8"/>
  <c r="H83" i="8"/>
  <c r="H82" i="8"/>
  <c r="H81" i="8"/>
  <c r="H80" i="8"/>
  <c r="H79" i="8"/>
  <c r="H78" i="8"/>
  <c r="H76" i="8"/>
  <c r="H75" i="8"/>
  <c r="H74" i="8"/>
  <c r="H73" i="8"/>
  <c r="H72" i="8"/>
  <c r="H71" i="8"/>
  <c r="H70" i="8"/>
  <c r="H68" i="8"/>
  <c r="H67" i="8"/>
  <c r="H66" i="8"/>
  <c r="H65" i="8"/>
  <c r="H64" i="8"/>
  <c r="H63" i="8"/>
  <c r="H61" i="8"/>
  <c r="H60" i="8"/>
  <c r="H59" i="8"/>
  <c r="H57" i="8"/>
  <c r="H56" i="8"/>
  <c r="H55" i="8"/>
  <c r="H54" i="8"/>
  <c r="H53" i="8"/>
  <c r="H52" i="8"/>
  <c r="H51" i="8"/>
  <c r="H50" i="8"/>
  <c r="H49" i="8"/>
  <c r="H48" i="8"/>
  <c r="H47" i="8"/>
  <c r="H45" i="8"/>
  <c r="H44" i="8"/>
  <c r="H43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7" i="8"/>
  <c r="H26" i="8"/>
  <c r="H25" i="8"/>
  <c r="H24" i="8"/>
  <c r="H23" i="8"/>
  <c r="H22" i="8"/>
  <c r="H21" i="8"/>
  <c r="AC31" i="8" l="1"/>
  <c r="AE31" i="8" s="1"/>
  <c r="AC28" i="8"/>
  <c r="AE28" i="8" s="1"/>
  <c r="AC37" i="8"/>
  <c r="AE37" i="8" s="1"/>
  <c r="AC22" i="8"/>
  <c r="AE22" i="8" s="1"/>
  <c r="AC33" i="8"/>
  <c r="AE33" i="8" s="1"/>
  <c r="AC34" i="8"/>
  <c r="AE34" i="8" s="1"/>
  <c r="AC30" i="8"/>
  <c r="AE30" i="8" s="1"/>
  <c r="AC27" i="8"/>
  <c r="AE27" i="8" s="1"/>
  <c r="AC23" i="8"/>
  <c r="AE23" i="8" s="1"/>
  <c r="AC25" i="8"/>
  <c r="AE25" i="8" s="1"/>
  <c r="AC35" i="8"/>
  <c r="AE35" i="8" s="1"/>
  <c r="AC36" i="8"/>
  <c r="AE36" i="8" s="1"/>
  <c r="AC24" i="8"/>
  <c r="AE24" i="8" s="1"/>
  <c r="AC32" i="8"/>
  <c r="AE32" i="8" s="1"/>
  <c r="AC26" i="8"/>
  <c r="AE26" i="8" s="1"/>
  <c r="AC29" i="8"/>
  <c r="AE29" i="8" s="1"/>
  <c r="AI28" i="8"/>
  <c r="AK23" i="8"/>
  <c r="AK22" i="8"/>
  <c r="AK24" i="8"/>
  <c r="AI24" i="8"/>
  <c r="AI26" i="8"/>
  <c r="AI27" i="8"/>
  <c r="H463" i="8" s="1"/>
  <c r="AI29" i="8"/>
  <c r="AI30" i="8"/>
  <c r="AI23" i="8"/>
  <c r="AI22" i="8"/>
  <c r="AI25" i="8"/>
  <c r="Y22" i="8"/>
  <c r="Y23" i="8"/>
  <c r="Y24" i="8"/>
  <c r="Y25" i="8"/>
  <c r="Y26" i="8"/>
  <c r="Y27" i="8"/>
  <c r="Y28" i="8"/>
  <c r="Y29" i="8"/>
  <c r="Y30" i="8"/>
  <c r="Y31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57" i="8"/>
  <c r="Y190" i="8"/>
  <c r="Y191" i="8"/>
  <c r="Y82" i="8"/>
  <c r="Y83" i="8"/>
  <c r="Y84" i="8"/>
  <c r="Y85" i="8"/>
  <c r="Y86" i="8"/>
  <c r="Y87" i="8"/>
  <c r="Y88" i="8"/>
  <c r="Y89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5" i="8"/>
  <c r="Y166" i="8"/>
  <c r="Y167" i="8"/>
  <c r="Y168" i="8"/>
  <c r="Y169" i="8"/>
  <c r="Y170" i="8"/>
  <c r="Y171" i="8"/>
  <c r="Y172" i="8"/>
  <c r="Y173" i="8"/>
  <c r="Y174" i="8"/>
  <c r="Y175" i="8"/>
  <c r="Y176" i="8"/>
  <c r="Y177" i="8"/>
  <c r="Y178" i="8"/>
  <c r="Y179" i="8"/>
  <c r="Y180" i="8"/>
  <c r="Y181" i="8"/>
  <c r="Y182" i="8"/>
  <c r="Y183" i="8"/>
  <c r="Y184" i="8"/>
  <c r="Y185" i="8"/>
  <c r="Y186" i="8"/>
  <c r="Y187" i="8"/>
  <c r="Y188" i="8"/>
  <c r="Y189" i="8"/>
  <c r="Y197" i="8"/>
  <c r="Y198" i="8"/>
  <c r="Y199" i="8"/>
  <c r="Y200" i="8"/>
  <c r="Y201" i="8"/>
  <c r="Y202" i="8"/>
  <c r="Y203" i="8"/>
  <c r="Y204" i="8"/>
  <c r="Y205" i="8"/>
  <c r="Y206" i="8"/>
  <c r="Y207" i="8"/>
  <c r="Y208" i="8"/>
  <c r="Y209" i="8"/>
  <c r="Y210" i="8"/>
  <c r="Y211" i="8"/>
  <c r="Y212" i="8"/>
  <c r="Y213" i="8"/>
  <c r="Y214" i="8"/>
  <c r="Y215" i="8"/>
  <c r="Y216" i="8"/>
  <c r="Y217" i="8"/>
  <c r="Y218" i="8"/>
  <c r="Y219" i="8"/>
  <c r="Y221" i="8"/>
  <c r="Y222" i="8"/>
  <c r="Y223" i="8"/>
  <c r="Y224" i="8"/>
  <c r="Y225" i="8"/>
  <c r="Y226" i="8"/>
  <c r="Y227" i="8"/>
  <c r="Y228" i="8"/>
  <c r="Y229" i="8"/>
  <c r="Y231" i="8"/>
  <c r="Y232" i="8"/>
  <c r="Y233" i="8"/>
  <c r="Y234" i="8"/>
  <c r="Y235" i="8"/>
  <c r="Y236" i="8"/>
  <c r="Y237" i="8"/>
  <c r="Y238" i="8"/>
  <c r="Y239" i="8"/>
  <c r="Y240" i="8"/>
  <c r="Y241" i="8"/>
  <c r="Y242" i="8"/>
  <c r="Y243" i="8"/>
  <c r="Y244" i="8"/>
  <c r="Y245" i="8"/>
  <c r="Y246" i="8"/>
  <c r="Y247" i="8"/>
  <c r="Y248" i="8"/>
  <c r="Y249" i="8"/>
  <c r="Y250" i="8"/>
  <c r="Y251" i="8"/>
  <c r="Y252" i="8"/>
  <c r="Y253" i="8"/>
  <c r="Y254" i="8"/>
  <c r="Y255" i="8"/>
  <c r="Y256" i="8"/>
  <c r="Y257" i="8"/>
  <c r="Y258" i="8"/>
  <c r="Y259" i="8"/>
  <c r="Y260" i="8"/>
  <c r="Y261" i="8"/>
  <c r="Y262" i="8"/>
  <c r="Y263" i="8"/>
  <c r="Y264" i="8"/>
  <c r="Y32" i="8"/>
  <c r="Y33" i="8"/>
  <c r="Y34" i="8"/>
  <c r="Y35" i="8"/>
  <c r="Y36" i="8"/>
  <c r="Y265" i="8"/>
  <c r="Y266" i="8"/>
  <c r="Y267" i="8"/>
  <c r="Y268" i="8"/>
  <c r="Y269" i="8"/>
  <c r="Y270" i="8"/>
  <c r="Y271" i="8"/>
  <c r="Y272" i="8"/>
  <c r="Y273" i="8"/>
  <c r="Y274" i="8"/>
  <c r="Y275" i="8"/>
  <c r="Y276" i="8"/>
  <c r="Y277" i="8"/>
  <c r="Y278" i="8"/>
  <c r="Y279" i="8"/>
  <c r="Y280" i="8"/>
  <c r="Y281" i="8"/>
  <c r="Y282" i="8"/>
  <c r="Y283" i="8"/>
  <c r="Y284" i="8"/>
  <c r="Y285" i="8"/>
  <c r="Y286" i="8"/>
  <c r="Y287" i="8"/>
  <c r="Y288" i="8"/>
  <c r="Y289" i="8"/>
  <c r="Y290" i="8"/>
  <c r="Y291" i="8"/>
  <c r="Y292" i="8"/>
  <c r="Y293" i="8"/>
  <c r="Y294" i="8"/>
  <c r="Y295" i="8"/>
  <c r="Y296" i="8"/>
  <c r="Y297" i="8"/>
  <c r="Y298" i="8"/>
  <c r="Y299" i="8"/>
  <c r="Y300" i="8"/>
  <c r="Y301" i="8"/>
  <c r="Y302" i="8"/>
  <c r="Y303" i="8"/>
  <c r="Y304" i="8"/>
  <c r="Y305" i="8"/>
  <c r="Y306" i="8"/>
  <c r="Y307" i="8"/>
  <c r="Y308" i="8"/>
  <c r="Y309" i="8"/>
  <c r="Y310" i="8"/>
  <c r="Y311" i="8"/>
  <c r="Y312" i="8"/>
  <c r="Y313" i="8"/>
  <c r="Y314" i="8"/>
  <c r="Y315" i="8"/>
  <c r="Y316" i="8"/>
  <c r="Y317" i="8"/>
  <c r="Y318" i="8"/>
  <c r="Y319" i="8"/>
  <c r="Y320" i="8"/>
  <c r="Y321" i="8"/>
  <c r="Y322" i="8"/>
  <c r="Y323" i="8"/>
  <c r="Y324" i="8"/>
  <c r="Y325" i="8"/>
  <c r="Y326" i="8"/>
  <c r="Y327" i="8"/>
  <c r="Y328" i="8"/>
  <c r="Y329" i="8"/>
  <c r="Y330" i="8"/>
  <c r="Y331" i="8"/>
  <c r="Y332" i="8"/>
  <c r="Y333" i="8"/>
  <c r="Y334" i="8"/>
  <c r="Y335" i="8"/>
  <c r="Y336" i="8"/>
  <c r="Y337" i="8"/>
  <c r="Y338" i="8"/>
  <c r="Y339" i="8"/>
  <c r="Y340" i="8"/>
  <c r="Y341" i="8"/>
  <c r="Y342" i="8"/>
  <c r="Y343" i="8"/>
  <c r="Y344" i="8"/>
  <c r="Y345" i="8"/>
  <c r="Y346" i="8"/>
  <c r="Y347" i="8"/>
  <c r="Y348" i="8"/>
  <c r="Y349" i="8"/>
  <c r="Y350" i="8"/>
  <c r="Y351" i="8"/>
  <c r="Y352" i="8"/>
  <c r="Y353" i="8"/>
  <c r="Y354" i="8"/>
  <c r="Y355" i="8"/>
  <c r="Y356" i="8"/>
  <c r="Y357" i="8"/>
  <c r="Y358" i="8"/>
  <c r="Y359" i="8"/>
  <c r="Y360" i="8"/>
  <c r="Y361" i="8"/>
  <c r="Y362" i="8"/>
  <c r="Y363" i="8"/>
  <c r="Y364" i="8"/>
  <c r="Y365" i="8"/>
  <c r="Y366" i="8"/>
  <c r="Y367" i="8"/>
  <c r="Y368" i="8"/>
  <c r="Y369" i="8"/>
  <c r="Y370" i="8"/>
  <c r="Y371" i="8"/>
  <c r="Y372" i="8"/>
  <c r="Y373" i="8"/>
  <c r="Y374" i="8"/>
  <c r="Y375" i="8"/>
  <c r="Y376" i="8"/>
  <c r="Y377" i="8"/>
  <c r="Y378" i="8"/>
  <c r="Y379" i="8"/>
  <c r="Y380" i="8"/>
  <c r="Y381" i="8"/>
  <c r="Y382" i="8"/>
  <c r="Y383" i="8"/>
  <c r="Y384" i="8"/>
  <c r="Y386" i="8"/>
  <c r="Y387" i="8"/>
  <c r="Y388" i="8"/>
  <c r="Y389" i="8"/>
  <c r="Y390" i="8"/>
  <c r="Y391" i="8"/>
  <c r="Y392" i="8"/>
  <c r="Y393" i="8"/>
  <c r="Y394" i="8"/>
  <c r="Y395" i="8"/>
  <c r="Y396" i="8"/>
  <c r="Y397" i="8"/>
  <c r="Y398" i="8"/>
  <c r="Y399" i="8"/>
  <c r="Y400" i="8"/>
  <c r="Y401" i="8"/>
  <c r="Y402" i="8"/>
  <c r="Y403" i="8"/>
  <c r="Y404" i="8"/>
  <c r="Y405" i="8"/>
  <c r="Y406" i="8"/>
  <c r="Y407" i="8"/>
  <c r="Y408" i="8"/>
  <c r="Y409" i="8"/>
  <c r="Y410" i="8"/>
  <c r="Y411" i="8"/>
  <c r="Y412" i="8"/>
  <c r="Y413" i="8"/>
  <c r="Y414" i="8"/>
  <c r="Y415" i="8"/>
  <c r="Y416" i="8"/>
  <c r="Y417" i="8"/>
  <c r="Y418" i="8"/>
  <c r="Y419" i="8"/>
  <c r="Y420" i="8"/>
  <c r="Y421" i="8"/>
  <c r="Y422" i="8"/>
  <c r="Y423" i="8"/>
  <c r="Y424" i="8"/>
  <c r="Y425" i="8"/>
  <c r="Y426" i="8"/>
  <c r="Y427" i="8"/>
  <c r="Y428" i="8"/>
  <c r="Y429" i="8"/>
  <c r="Y430" i="8"/>
  <c r="Y90" i="8"/>
  <c r="Y434" i="8"/>
  <c r="Y435" i="8"/>
  <c r="Y436" i="8"/>
  <c r="Y437" i="8"/>
  <c r="Y438" i="8"/>
  <c r="Y439" i="8"/>
  <c r="Y440" i="8"/>
  <c r="Y441" i="8"/>
  <c r="Y442" i="8"/>
  <c r="Y443" i="8"/>
  <c r="Y444" i="8"/>
  <c r="Y445" i="8"/>
  <c r="Y446" i="8"/>
  <c r="Y447" i="8"/>
  <c r="Y448" i="8"/>
  <c r="Y449" i="8"/>
  <c r="Y450" i="8"/>
  <c r="Y451" i="8"/>
  <c r="Y452" i="8"/>
  <c r="Y453" i="8"/>
  <c r="Y454" i="8"/>
  <c r="Y455" i="8"/>
  <c r="Y456" i="8"/>
  <c r="Y457" i="8"/>
  <c r="Y458" i="8"/>
  <c r="Y459" i="8"/>
  <c r="Y460" i="8"/>
  <c r="Y461" i="8"/>
  <c r="Y192" i="8"/>
  <c r="Y193" i="8"/>
  <c r="Y194" i="8"/>
  <c r="Y385" i="8"/>
  <c r="Y195" i="8"/>
  <c r="Y21" i="8"/>
  <c r="AC38" i="8" l="1"/>
  <c r="AE38" i="8"/>
  <c r="AK25" i="8"/>
  <c r="AI31" i="8"/>
  <c r="H462" i="8"/>
  <c r="H464" i="8" l="1"/>
  <c r="AB19" i="8" s="1"/>
  <c r="AA19" i="8"/>
</calcChain>
</file>

<file path=xl/sharedStrings.xml><?xml version="1.0" encoding="utf-8"?>
<sst xmlns="http://schemas.openxmlformats.org/spreadsheetml/2006/main" count="3426" uniqueCount="634">
  <si>
    <t>P</t>
  </si>
  <si>
    <t>H programades per ECTS</t>
  </si>
  <si>
    <t>Programació d'hores</t>
  </si>
  <si>
    <t>G</t>
  </si>
  <si>
    <t>M</t>
  </si>
  <si>
    <t>AD</t>
  </si>
  <si>
    <t>Codi Assignatura</t>
  </si>
  <si>
    <t>732</t>
  </si>
  <si>
    <t>712</t>
  </si>
  <si>
    <t>717</t>
  </si>
  <si>
    <t>737</t>
  </si>
  <si>
    <t>709</t>
  </si>
  <si>
    <t>724</t>
  </si>
  <si>
    <t>UA (1)</t>
  </si>
  <si>
    <t>Les columnes on l'encapçalament està en fons groc s'han d'omplir obligatòriament</t>
  </si>
  <si>
    <t>EM</t>
  </si>
  <si>
    <t>200</t>
  </si>
  <si>
    <t>FME</t>
  </si>
  <si>
    <t>Facultat de Matemàtiques i Estadística</t>
  </si>
  <si>
    <t>210</t>
  </si>
  <si>
    <t>ETSAB</t>
  </si>
  <si>
    <t>Escola Tècnica Superior d'Arquitectura de Barcelona</t>
  </si>
  <si>
    <t>230</t>
  </si>
  <si>
    <t>ETSETB</t>
  </si>
  <si>
    <t>Escola Tècnica Superior d'Enginyeria de Telecomunicació de Barcelona</t>
  </si>
  <si>
    <t>240</t>
  </si>
  <si>
    <t>ETSEIB</t>
  </si>
  <si>
    <t>Escola Tècnica Superior d'Enginyeria Industrial de Barcelona</t>
  </si>
  <si>
    <t>250</t>
  </si>
  <si>
    <t>ETSECCPB</t>
  </si>
  <si>
    <t>Escola Tècnica Superior d'Enginyers de Camins, Canals i Ports de Barcelona</t>
  </si>
  <si>
    <t>270</t>
  </si>
  <si>
    <t>FIB</t>
  </si>
  <si>
    <t>Facultat d'Informàtica de Barcelona</t>
  </si>
  <si>
    <t>280</t>
  </si>
  <si>
    <t>FNB</t>
  </si>
  <si>
    <t>Facultat de Nàutica de Barcelona</t>
  </si>
  <si>
    <t>290</t>
  </si>
  <si>
    <t>ETSAV</t>
  </si>
  <si>
    <t>Escola Tècnica Superior d'Arquitectura del Vallès</t>
  </si>
  <si>
    <t>300</t>
  </si>
  <si>
    <t>EETAC</t>
  </si>
  <si>
    <t>Escola d'Enginyeria de Telecomunicació i Aeroespacial de Castelldefels</t>
  </si>
  <si>
    <t>310</t>
  </si>
  <si>
    <t>EPSEB</t>
  </si>
  <si>
    <t>Escola Politècnica Superior d'Edificació de Barcelona</t>
  </si>
  <si>
    <t>330</t>
  </si>
  <si>
    <t>EPSEM</t>
  </si>
  <si>
    <t>Escola Politècnica Superior d’Enginyeria de Manresa</t>
  </si>
  <si>
    <t>340</t>
  </si>
  <si>
    <t>EPSEVG</t>
  </si>
  <si>
    <t>Escola Politècnica Superior d'Enginyeria de Vilanova i la Geltrú</t>
  </si>
  <si>
    <t>370</t>
  </si>
  <si>
    <t>FOOT</t>
  </si>
  <si>
    <t>Facultat d'Òptica i Optometria de Terrassa</t>
  </si>
  <si>
    <t>390</t>
  </si>
  <si>
    <t>410</t>
  </si>
  <si>
    <t>ICE</t>
  </si>
  <si>
    <t>Institut de Ciències de l'Educació</t>
  </si>
  <si>
    <t>420</t>
  </si>
  <si>
    <t>INTEXTER</t>
  </si>
  <si>
    <t>Institut d'Investigació Tèxtil de Cooperació Industrial de Terrassa</t>
  </si>
  <si>
    <t>440</t>
  </si>
  <si>
    <t>IOC</t>
  </si>
  <si>
    <t>Institut d'Organització i Control de Sistemes Industrials</t>
  </si>
  <si>
    <t>460</t>
  </si>
  <si>
    <t>INTE</t>
  </si>
  <si>
    <t>Institut de Tècniques Energètiques</t>
  </si>
  <si>
    <t>480</t>
  </si>
  <si>
    <t>IS.UPC</t>
  </si>
  <si>
    <t>Institut Universitari de Recerca en Ciència i Tecnologies de la Sostenibilitat</t>
  </si>
  <si>
    <t>701</t>
  </si>
  <si>
    <t>AC</t>
  </si>
  <si>
    <t>702</t>
  </si>
  <si>
    <t>707</t>
  </si>
  <si>
    <t>ESAII</t>
  </si>
  <si>
    <t>EE</t>
  </si>
  <si>
    <t>710</t>
  </si>
  <si>
    <t>EEL</t>
  </si>
  <si>
    <t>713</t>
  </si>
  <si>
    <t>EQ</t>
  </si>
  <si>
    <t>715</t>
  </si>
  <si>
    <t>EIO</t>
  </si>
  <si>
    <t>723</t>
  </si>
  <si>
    <t>CS</t>
  </si>
  <si>
    <t>MMT</t>
  </si>
  <si>
    <t>729</t>
  </si>
  <si>
    <t>MF</t>
  </si>
  <si>
    <t>731</t>
  </si>
  <si>
    <t>OO</t>
  </si>
  <si>
    <t>OE</t>
  </si>
  <si>
    <t>735</t>
  </si>
  <si>
    <t>PA</t>
  </si>
  <si>
    <t>RMEE</t>
  </si>
  <si>
    <t>739</t>
  </si>
  <si>
    <t>TSC</t>
  </si>
  <si>
    <t>740</t>
  </si>
  <si>
    <t>UOT</t>
  </si>
  <si>
    <t>742</t>
  </si>
  <si>
    <t>CEN</t>
  </si>
  <si>
    <t>744</t>
  </si>
  <si>
    <t>ENTEL</t>
  </si>
  <si>
    <t>745</t>
  </si>
  <si>
    <t>EAB</t>
  </si>
  <si>
    <t>747</t>
  </si>
  <si>
    <t>ESSI</t>
  </si>
  <si>
    <t>Departament d'Enginyeria de Serveis i Sistemes d'Informació</t>
  </si>
  <si>
    <t>748</t>
  </si>
  <si>
    <t>FIS</t>
  </si>
  <si>
    <t>Departament de Física</t>
  </si>
  <si>
    <t>749</t>
  </si>
  <si>
    <t>MAT</t>
  </si>
  <si>
    <t>Departament de Matemàtiques</t>
  </si>
  <si>
    <t>750</t>
  </si>
  <si>
    <t>EMIT</t>
  </si>
  <si>
    <t>Departament d'Enginyeria Minera, Industrial i TIC</t>
  </si>
  <si>
    <t>751</t>
  </si>
  <si>
    <t>ECA</t>
  </si>
  <si>
    <t>Departament d'Enginyeria Civil i Ambiental</t>
  </si>
  <si>
    <t>753</t>
  </si>
  <si>
    <t>TA</t>
  </si>
  <si>
    <t>Departament de Tecnologia de l’Arquitectura</t>
  </si>
  <si>
    <t>758</t>
  </si>
  <si>
    <t>EPC</t>
  </si>
  <si>
    <t>Codi de la unitat acadèmica</t>
  </si>
  <si>
    <t>Sigles</t>
  </si>
  <si>
    <t>Nom complet</t>
  </si>
  <si>
    <t>756</t>
  </si>
  <si>
    <t>THATC</t>
  </si>
  <si>
    <t>Departament de Teoria i Història de l'Arquitectura i Tècniques de Comunicació</t>
  </si>
  <si>
    <t>ESEIAAT</t>
  </si>
  <si>
    <t>205</t>
  </si>
  <si>
    <t>Escola Superior d'Enginyeries Industrial, Aeroespacial i Audiovisual de Terrassa</t>
  </si>
  <si>
    <t>Departament d'Arquitectura de Computadors</t>
  </si>
  <si>
    <t>Departament d'Enginyeria de Sistemes, Automàtica i Informàtica Industrial</t>
  </si>
  <si>
    <t>Departament d'Enginyeria Elèctrica</t>
  </si>
  <si>
    <t>Departament d'Enginyeria Electrònica</t>
  </si>
  <si>
    <t>Departament d'Enginyeria Mecànica</t>
  </si>
  <si>
    <t>Departament d'Enginyeria Química</t>
  </si>
  <si>
    <t>Departament d'Estadística i Investigació Operativa</t>
  </si>
  <si>
    <t>Departament de Ciències de la Computació</t>
  </si>
  <si>
    <t>Departament de Màquines i Motors Tèrmics</t>
  </si>
  <si>
    <t>Departament de Mecànica de Fluids</t>
  </si>
  <si>
    <t>Departament d'Òptica i Optometria</t>
  </si>
  <si>
    <t>Departament d'Organització d'Empreses</t>
  </si>
  <si>
    <t>Departament de Projectes Arquitectònics</t>
  </si>
  <si>
    <t>Departament de Resistència de Materials i Estructures a l'Enginyeria</t>
  </si>
  <si>
    <t>Departament de Teoria del Senyal i Comunicacions</t>
  </si>
  <si>
    <t>Departament d'Urbanisme i Ordenació del Territori</t>
  </si>
  <si>
    <t>Departament de Ciència i Enginyeria Nàutiques</t>
  </si>
  <si>
    <t>Departament d'Enginyeria Telemàtica</t>
  </si>
  <si>
    <t>Departament d'Enginyeria Agroalimentària i Biotecnologia</t>
  </si>
  <si>
    <t>Departament d'Enginyeria de Projectes i de la Construcció</t>
  </si>
  <si>
    <t>(1) La unitat acadèmica ha de ser un codi dels que figuren a la pestanya «Unitats acadèmiques»</t>
  </si>
  <si>
    <t>Titulació</t>
  </si>
  <si>
    <t>Tipus Assignatura (2)</t>
  </si>
  <si>
    <t>752</t>
  </si>
  <si>
    <t>RA</t>
  </si>
  <si>
    <t>Departament de Representació a l'Arquitectura</t>
  </si>
  <si>
    <t>Física</t>
  </si>
  <si>
    <t>CEM</t>
  </si>
  <si>
    <t>Departament de Ciència i Enginyeria de Materials</t>
  </si>
  <si>
    <t>EEABB</t>
  </si>
  <si>
    <t>Escola d'Enginyeria Agroalimentària i de Biosistemes de Barcelona</t>
  </si>
  <si>
    <t>DEGD</t>
  </si>
  <si>
    <t>Departament d'Enginyeria Gràfica i del Disseny</t>
  </si>
  <si>
    <t>GRUPS Q2 (8)</t>
  </si>
  <si>
    <t>Total (9)</t>
  </si>
  <si>
    <t/>
  </si>
  <si>
    <t>Informàtica</t>
  </si>
  <si>
    <r>
      <t>CURS:</t>
    </r>
    <r>
      <rPr>
        <b/>
        <sz val="10"/>
        <color indexed="10"/>
        <rFont val="Arial"/>
        <family val="2"/>
      </rPr>
      <t xml:space="preserve"> 2022/23</t>
    </r>
  </si>
  <si>
    <t>Nom Assignatura/activitat (3)</t>
  </si>
  <si>
    <t>Crèdits ECTS (4)</t>
  </si>
  <si>
    <t>Punts Docents Totals 
(5)</t>
  </si>
  <si>
    <t xml:space="preserve">GRUPS Q1/Anual (8) </t>
  </si>
  <si>
    <t>(2) Tipus assignatura: Obligatòria (Ob), Optativa (Op), TFG/TFM</t>
  </si>
  <si>
    <t>(6) Matrícula real últim curs. Està informada, si ens consta, amb dades de prisma.</t>
  </si>
  <si>
    <t>(8) G: Classe grup gran; típicament per a classes expositives i explicatives. M: Grup mitjà; per a classes de pràctiques o problemes. P: Grup petit; per a classes de laboratori. AD: Activitats dirigides fora de l'aula</t>
  </si>
  <si>
    <t>(9) El total és la suma (camp calculat)</t>
  </si>
  <si>
    <t>(3) Nom de l'assignatura o de l'activitat que s'encarrega: "responsable de grau" o "responsable de màster".  En cas de responsabilitat de grau o màster, indicar el nom del professor a la columna observacions</t>
  </si>
  <si>
    <t>Observacions</t>
  </si>
  <si>
    <t xml:space="preserve">(4) Crèdits ECTS de l'assignatura. </t>
  </si>
  <si>
    <t xml:space="preserve">(5) Camp calculat. S'autoalimenta a l'omplir les caselles de Crèdits, grups i hores. Pot canviar-se per un valor posat a mà. </t>
  </si>
  <si>
    <t>Matrícula Q1/Anual (6)</t>
  </si>
  <si>
    <t>Estudiants previstos Q1/Anual (7)</t>
  </si>
  <si>
    <t>Estudiants previstos Q2 (7)</t>
  </si>
  <si>
    <t>Matrícula Q2 (6)</t>
  </si>
  <si>
    <t>Estadística</t>
  </si>
  <si>
    <t>Treball de Fi de Grau</t>
  </si>
  <si>
    <t>Secció</t>
  </si>
  <si>
    <t xml:space="preserve"> </t>
  </si>
  <si>
    <t>Informàtica industrial</t>
  </si>
  <si>
    <t>Sistemes elèctrics</t>
  </si>
  <si>
    <t>Màquines elèctriques I</t>
  </si>
  <si>
    <t>Màquines elèctriques II</t>
  </si>
  <si>
    <t>Electrònica digital</t>
  </si>
  <si>
    <t>Electrònica analògica</t>
  </si>
  <si>
    <t>Sistemes electrònics</t>
  </si>
  <si>
    <t>Automatització industrial</t>
  </si>
  <si>
    <t>Instrumentació electrònica</t>
  </si>
  <si>
    <t>Disseny de mecanismes</t>
  </si>
  <si>
    <t>Processos de fabricació</t>
  </si>
  <si>
    <t>Sistemes mecànics</t>
  </si>
  <si>
    <t>Química</t>
  </si>
  <si>
    <t>Disseny bàsic</t>
  </si>
  <si>
    <t>Metodologia del disseny</t>
  </si>
  <si>
    <t>Expressió artística</t>
  </si>
  <si>
    <t>210601</t>
  </si>
  <si>
    <t>210603</t>
  </si>
  <si>
    <t>Enginyeria tèrmica</t>
  </si>
  <si>
    <t>Mecànica de fluids</t>
  </si>
  <si>
    <t>Enginyeria de fluids</t>
  </si>
  <si>
    <t>Organització de la producció</t>
  </si>
  <si>
    <t>Física I</t>
  </si>
  <si>
    <t>Física II</t>
  </si>
  <si>
    <t>210602</t>
  </si>
  <si>
    <t>Ob</t>
  </si>
  <si>
    <t>Op</t>
  </si>
  <si>
    <t>210618</t>
  </si>
  <si>
    <t>Mecànica</t>
  </si>
  <si>
    <t>Electrotècnia</t>
  </si>
  <si>
    <t>Sistemes Encastats i de Temps Real</t>
  </si>
  <si>
    <t>TFG/TFM</t>
  </si>
  <si>
    <t>Fonaments matemàtics</t>
  </si>
  <si>
    <t>Equacions diferencials</t>
  </si>
  <si>
    <t>Expressió gràfica</t>
  </si>
  <si>
    <t>Introducció als Computadors</t>
  </si>
  <si>
    <t>Xarxes de Computadors</t>
  </si>
  <si>
    <t>Arquitectura de Computadors</t>
  </si>
  <si>
    <t>Projecte de Tecnologies de la Informació</t>
  </si>
  <si>
    <t>Mineria de Dades</t>
  </si>
  <si>
    <t>Treball de Fi de Màster</t>
  </si>
  <si>
    <t>Programació de Dispositius Mòbils</t>
  </si>
  <si>
    <t>Simulació i Optimització</t>
  </si>
  <si>
    <t>Empresa</t>
  </si>
  <si>
    <t>Regulació Automàtica</t>
  </si>
  <si>
    <t>Accionaments Elèctrics</t>
  </si>
  <si>
    <t>Disseny assistit per ordinador</t>
  </si>
  <si>
    <t>Pràctiques externes</t>
  </si>
  <si>
    <t>Electrònica de potència</t>
  </si>
  <si>
    <t>Sistemes Digitals</t>
  </si>
  <si>
    <t>Sistemes operatius</t>
  </si>
  <si>
    <t>Sistemes robotitzats</t>
  </si>
  <si>
    <t>Centre:  EPSEVG</t>
  </si>
  <si>
    <t>I</t>
  </si>
  <si>
    <t>340375</t>
  </si>
  <si>
    <t>Estructura de computadors II</t>
  </si>
  <si>
    <t>340377</t>
  </si>
  <si>
    <t>340378</t>
  </si>
  <si>
    <t>340382</t>
  </si>
  <si>
    <t>Administració de sistemes operatius</t>
  </si>
  <si>
    <t>340383</t>
  </si>
  <si>
    <t>Sistemes operatius distribuïts i en xarxa</t>
  </si>
  <si>
    <t>340384</t>
  </si>
  <si>
    <t>Paral·lelisme i Concurrència</t>
  </si>
  <si>
    <t>340386</t>
  </si>
  <si>
    <t>340387</t>
  </si>
  <si>
    <t>R</t>
  </si>
  <si>
    <t>340625</t>
  </si>
  <si>
    <t>Tecnologies d'internet</t>
  </si>
  <si>
    <t>340PEX</t>
  </si>
  <si>
    <t>340681</t>
  </si>
  <si>
    <t>Smart Cities</t>
  </si>
  <si>
    <t>B</t>
  </si>
  <si>
    <t>210628</t>
  </si>
  <si>
    <t>Disseny de Processos en Sistemes Complexos</t>
  </si>
  <si>
    <t>E</t>
  </si>
  <si>
    <t>340031</t>
  </si>
  <si>
    <t>Ciència de materials</t>
  </si>
  <si>
    <t>K</t>
  </si>
  <si>
    <t>340052</t>
  </si>
  <si>
    <t>Materials estructurals</t>
  </si>
  <si>
    <t>340061</t>
  </si>
  <si>
    <t>D</t>
  </si>
  <si>
    <t>340072</t>
  </si>
  <si>
    <t>Taller de disseny I</t>
  </si>
  <si>
    <t>340076</t>
  </si>
  <si>
    <t>Taller de disseny II</t>
  </si>
  <si>
    <t>340084</t>
  </si>
  <si>
    <t>Taller de disseny III</t>
  </si>
  <si>
    <t>340085</t>
  </si>
  <si>
    <t>340095</t>
  </si>
  <si>
    <t>340096</t>
  </si>
  <si>
    <t>340664</t>
  </si>
  <si>
    <t>Enginyeria de superficies</t>
  </si>
  <si>
    <t>340665</t>
  </si>
  <si>
    <t>Manufactura avançada 3D</t>
  </si>
  <si>
    <t>340661</t>
  </si>
  <si>
    <t>Enginyeria forense i fiabilitat industrial-D</t>
  </si>
  <si>
    <t>Enginyeria forense i fiabilitat industrial-M</t>
  </si>
  <si>
    <t>340662</t>
  </si>
  <si>
    <t>Materials per al Disseny</t>
  </si>
  <si>
    <t>340663</t>
  </si>
  <si>
    <t>Disseny i prototip de motlles</t>
  </si>
  <si>
    <t>340033</t>
  </si>
  <si>
    <t>Fonaments d'automàtica</t>
  </si>
  <si>
    <t>340104</t>
  </si>
  <si>
    <t>340120</t>
  </si>
  <si>
    <t>340122</t>
  </si>
  <si>
    <t>340128</t>
  </si>
  <si>
    <t>340129</t>
  </si>
  <si>
    <t>Regulació automàtica</t>
  </si>
  <si>
    <t>340130</t>
  </si>
  <si>
    <t>Enginyeria de Control</t>
  </si>
  <si>
    <t>340131</t>
  </si>
  <si>
    <t>340240</t>
  </si>
  <si>
    <t>Sistemes de producció integrats</t>
  </si>
  <si>
    <t>340242</t>
  </si>
  <si>
    <t>Sistemes distribuïts industrials</t>
  </si>
  <si>
    <t>340263</t>
  </si>
  <si>
    <t>Interacció persona-sistema</t>
  </si>
  <si>
    <t>340284</t>
  </si>
  <si>
    <t>European Project Semester</t>
  </si>
  <si>
    <t>340603</t>
  </si>
  <si>
    <t>Sistemes Avançats de Control</t>
  </si>
  <si>
    <t>340605</t>
  </si>
  <si>
    <t>Intel·ligència Ambiental</t>
  </si>
  <si>
    <t>340608</t>
  </si>
  <si>
    <t>340611</t>
  </si>
  <si>
    <t>340621</t>
  </si>
  <si>
    <t>Robòtica i Visió</t>
  </si>
  <si>
    <t>340622</t>
  </si>
  <si>
    <t>340638</t>
  </si>
  <si>
    <t>Automatització i Digitalització Industrial</t>
  </si>
  <si>
    <t>C</t>
  </si>
  <si>
    <t>Plataformes, observatoris i sistemes de materials marins</t>
  </si>
  <si>
    <t>Instrumentació i anàlisi de dades en ciències del mar</t>
  </si>
  <si>
    <t>Percepció remota i sensors</t>
  </si>
  <si>
    <t>340691</t>
  </si>
  <si>
    <t>Taller de Robotica Social</t>
  </si>
  <si>
    <t>340655</t>
  </si>
  <si>
    <t>Sistemes de control en temps real per a aplicacions ind.</t>
  </si>
  <si>
    <t>340003</t>
  </si>
  <si>
    <t>Sostenibilitat i accessibilitat</t>
  </si>
  <si>
    <t>340005</t>
  </si>
  <si>
    <t>Accessibilitat aplicada</t>
  </si>
  <si>
    <t>340030</t>
  </si>
  <si>
    <t>340036</t>
  </si>
  <si>
    <t>340101</t>
  </si>
  <si>
    <t>Línies elèctriques</t>
  </si>
  <si>
    <t>340102</t>
  </si>
  <si>
    <t>340103</t>
  </si>
  <si>
    <t>Circuits elèctrics</t>
  </si>
  <si>
    <t>340105</t>
  </si>
  <si>
    <t>Instal·lacions elèctriques i automatització indust</t>
  </si>
  <si>
    <t>340106</t>
  </si>
  <si>
    <t>Centrals elèctriques i energies renovables</t>
  </si>
  <si>
    <t>340107</t>
  </si>
  <si>
    <t>Instal·lacions elèctriques de BT, MT i AT</t>
  </si>
  <si>
    <t>340108</t>
  </si>
  <si>
    <t>340109</t>
  </si>
  <si>
    <t>Sistemes elèctrics de potència</t>
  </si>
  <si>
    <t>340110</t>
  </si>
  <si>
    <t>340111</t>
  </si>
  <si>
    <t>340121</t>
  </si>
  <si>
    <t>340221</t>
  </si>
  <si>
    <t>Vehicles elèctrics i híbrids</t>
  </si>
  <si>
    <t>340670</t>
  </si>
  <si>
    <t>Fonts i sistemes d'energies renovables</t>
  </si>
  <si>
    <t>340601</t>
  </si>
  <si>
    <t>Modelat i Control de Màquines Elèctriques</t>
  </si>
  <si>
    <t>340610</t>
  </si>
  <si>
    <t>Gestió de l'Energia</t>
  </si>
  <si>
    <t>340692</t>
  </si>
  <si>
    <t>Emobility</t>
  </si>
  <si>
    <t>340693</t>
  </si>
  <si>
    <t>Emobility lab</t>
  </si>
  <si>
    <t>340694</t>
  </si>
  <si>
    <t>Agil</t>
  </si>
  <si>
    <t>340672</t>
  </si>
  <si>
    <t>Gestió i estalvi d'energia elèctrica</t>
  </si>
  <si>
    <t>340673</t>
  </si>
  <si>
    <t>Motors i mobilitat elèctrica</t>
  </si>
  <si>
    <t>340668</t>
  </si>
  <si>
    <t>Instal. electriques i eficiència energètica</t>
  </si>
  <si>
    <t>340004</t>
  </si>
  <si>
    <t>Sostenibilitat aplicada</t>
  </si>
  <si>
    <t>340035</t>
  </si>
  <si>
    <t>340098</t>
  </si>
  <si>
    <t>Sistemes electrònics pel disseny</t>
  </si>
  <si>
    <t>340100</t>
  </si>
  <si>
    <t>340123</t>
  </si>
  <si>
    <t>340124</t>
  </si>
  <si>
    <t>340125</t>
  </si>
  <si>
    <t>340126</t>
  </si>
  <si>
    <t>Sistemes digitals</t>
  </si>
  <si>
    <t>340127</t>
  </si>
  <si>
    <t>340245</t>
  </si>
  <si>
    <t>Sistemes d'instrumentació</t>
  </si>
  <si>
    <t>340604</t>
  </si>
  <si>
    <t>Sist. Electrònics Avançats i Integració de Fonts d</t>
  </si>
  <si>
    <t>340606</t>
  </si>
  <si>
    <t>Sensors i MEMS</t>
  </si>
  <si>
    <t>340607</t>
  </si>
  <si>
    <t>340637</t>
  </si>
  <si>
    <t>Fonaments d'electrònica i instrumentació</t>
  </si>
  <si>
    <t>340671</t>
  </si>
  <si>
    <t>Electrònica als sistemes d'energies renov.</t>
  </si>
  <si>
    <t>340674</t>
  </si>
  <si>
    <t>Sistemes de gestió de bateries</t>
  </si>
  <si>
    <t>340654</t>
  </si>
  <si>
    <t>Control de Microxarxes</t>
  </si>
  <si>
    <t>340034</t>
  </si>
  <si>
    <t>340050</t>
  </si>
  <si>
    <t>Teoria de màquines</t>
  </si>
  <si>
    <t>340055</t>
  </si>
  <si>
    <t>Disseny de màquines</t>
  </si>
  <si>
    <t>340059</t>
  </si>
  <si>
    <t>340060</t>
  </si>
  <si>
    <t>Disseny i simulació assistit per ordinador</t>
  </si>
  <si>
    <t>340073</t>
  </si>
  <si>
    <t>340078</t>
  </si>
  <si>
    <t>340083</t>
  </si>
  <si>
    <t>340207</t>
  </si>
  <si>
    <t>Disseny de màquines assistit per ordinador</t>
  </si>
  <si>
    <t>340600</t>
  </si>
  <si>
    <t>Dinàmica Aplicada</t>
  </si>
  <si>
    <t>340636</t>
  </si>
  <si>
    <t>Fonaments de mecànica</t>
  </si>
  <si>
    <t>340666</t>
  </si>
  <si>
    <t>Teoria de maquines assistida per ordinador</t>
  </si>
  <si>
    <t>340667</t>
  </si>
  <si>
    <t>Operació i Programació de Centres de Mecanitzat</t>
  </si>
  <si>
    <t>340022</t>
  </si>
  <si>
    <t>Disseny, Teoría i Crítica</t>
  </si>
  <si>
    <t>Disseny, Projecte i Entorn</t>
  </si>
  <si>
    <t>Disseny, Tecnología i Innovació</t>
  </si>
  <si>
    <t>210625</t>
  </si>
  <si>
    <t>Disseny i Societat</t>
  </si>
  <si>
    <t>210626</t>
  </si>
  <si>
    <t>Creativitat en Xarxa i Tecnología</t>
  </si>
  <si>
    <t>210629</t>
  </si>
  <si>
    <t>Mètodes i Processos d'Investigació, en Disseny, Innovació i Tecnología</t>
  </si>
  <si>
    <t>210630</t>
  </si>
  <si>
    <t>Investigació i Innovació en Disseny i Tecnología</t>
  </si>
  <si>
    <t>340024</t>
  </si>
  <si>
    <t>340037</t>
  </si>
  <si>
    <t>Gestió de projectes</t>
  </si>
  <si>
    <t>340053</t>
  </si>
  <si>
    <t>Expressió gràfica II</t>
  </si>
  <si>
    <t>340071</t>
  </si>
  <si>
    <t>Estètica</t>
  </si>
  <si>
    <t>340074</t>
  </si>
  <si>
    <t>340075</t>
  </si>
  <si>
    <t>Disseny i representació tècnica</t>
  </si>
  <si>
    <t>340079</t>
  </si>
  <si>
    <t>340080</t>
  </si>
  <si>
    <t>Disseny gràfic</t>
  </si>
  <si>
    <t>340081</t>
  </si>
  <si>
    <t>Disseny i producte</t>
  </si>
  <si>
    <t>340082</t>
  </si>
  <si>
    <t>340086</t>
  </si>
  <si>
    <t>Maquetació i prototipatge</t>
  </si>
  <si>
    <t>340268</t>
  </si>
  <si>
    <t>Enginyeria de la usabilitat i l'accessibilitat</t>
  </si>
  <si>
    <t>210627</t>
  </si>
  <si>
    <t>Disseny i Anàlisi de Dades</t>
  </si>
  <si>
    <t>340361</t>
  </si>
  <si>
    <t>Future Internet</t>
  </si>
  <si>
    <t>340369</t>
  </si>
  <si>
    <t>340372</t>
  </si>
  <si>
    <t>Estructura de computadors I</t>
  </si>
  <si>
    <t>340020</t>
  </si>
  <si>
    <t>340368</t>
  </si>
  <si>
    <t>Fonaments de programació</t>
  </si>
  <si>
    <t>340371</t>
  </si>
  <si>
    <t>Programació I</t>
  </si>
  <si>
    <t>340374</t>
  </si>
  <si>
    <t>Estructura de la Informació</t>
  </si>
  <si>
    <t>340376</t>
  </si>
  <si>
    <t>Introducció a l'Enginyeria del Programari</t>
  </si>
  <si>
    <t>340379</t>
  </si>
  <si>
    <t>Ampliació a l'Enginyeria del Programari</t>
  </si>
  <si>
    <t>340380</t>
  </si>
  <si>
    <t>Projecte de Programació</t>
  </si>
  <si>
    <t>340453</t>
  </si>
  <si>
    <t>Desenvolupament d'aplicacions mòbils</t>
  </si>
  <si>
    <t>340454</t>
  </si>
  <si>
    <t>Interacció i disseny d'interfícies</t>
  </si>
  <si>
    <t>340455</t>
  </si>
  <si>
    <t>Recuperació de la Informació</t>
  </si>
  <si>
    <t>340456</t>
  </si>
  <si>
    <t>Programació multiplataforma i distribuïda</t>
  </si>
  <si>
    <t>340457</t>
  </si>
  <si>
    <t>Disseny i Administració de Bases de Dades</t>
  </si>
  <si>
    <t>340458</t>
  </si>
  <si>
    <t>340038</t>
  </si>
  <si>
    <t>Fonaments d'enginyeria tèrmica</t>
  </si>
  <si>
    <t>340039</t>
  </si>
  <si>
    <t>340056</t>
  </si>
  <si>
    <t>340058</t>
  </si>
  <si>
    <t>340208</t>
  </si>
  <si>
    <t>Màquines tèrmiques i hidràuliques</t>
  </si>
  <si>
    <t>340028</t>
  </si>
  <si>
    <t>340088</t>
  </si>
  <si>
    <t>Marketing i producció</t>
  </si>
  <si>
    <t>340355</t>
  </si>
  <si>
    <t>340381</t>
  </si>
  <si>
    <t>Economia, ètica i societat</t>
  </si>
  <si>
    <t>340385</t>
  </si>
  <si>
    <t>Gestió d'empreses TIC</t>
  </si>
  <si>
    <t>340051</t>
  </si>
  <si>
    <t>340054</t>
  </si>
  <si>
    <t>Resistència dels Materials I</t>
  </si>
  <si>
    <t>340057</t>
  </si>
  <si>
    <t>Estructures i construccions industrials</t>
  </si>
  <si>
    <t>340077</t>
  </si>
  <si>
    <t>Elasticitat i resistència dels materials</t>
  </si>
  <si>
    <t>340203</t>
  </si>
  <si>
    <t>Tècniques experimentals i de simulació d'anàlisi d</t>
  </si>
  <si>
    <t>340669</t>
  </si>
  <si>
    <t>Calcul d'estructures assistit per ordinador</t>
  </si>
  <si>
    <t>340265</t>
  </si>
  <si>
    <t>Disseny inclusiu i disseny centrat en l'usuari</t>
  </si>
  <si>
    <t>340356</t>
  </si>
  <si>
    <t>340357</t>
  </si>
  <si>
    <t>Internet</t>
  </si>
  <si>
    <t>340360</t>
  </si>
  <si>
    <t>Xarxes multimèdia</t>
  </si>
  <si>
    <t>340362</t>
  </si>
  <si>
    <t>Seguretat i Administració de Xarxes</t>
  </si>
  <si>
    <t>340460</t>
  </si>
  <si>
    <t>Xarxes sense fils: Tecnologies i aplicacions</t>
  </si>
  <si>
    <t>340609</t>
  </si>
  <si>
    <t>Xarxes de Comunicacions</t>
  </si>
  <si>
    <t>340023</t>
  </si>
  <si>
    <t>Física I (curs anivellament)</t>
  </si>
  <si>
    <t>340027</t>
  </si>
  <si>
    <t>340367</t>
  </si>
  <si>
    <t>Física (curs anivellament)</t>
  </si>
  <si>
    <t>340021</t>
  </si>
  <si>
    <t>Fonaments matemàtics (curs anivellament)</t>
  </si>
  <si>
    <t>340025</t>
  </si>
  <si>
    <t>340026</t>
  </si>
  <si>
    <t>Càlcul avançat</t>
  </si>
  <si>
    <t>340029</t>
  </si>
  <si>
    <t>340070</t>
  </si>
  <si>
    <t>Matemàtiques pel disseny</t>
  </si>
  <si>
    <t>340354</t>
  </si>
  <si>
    <t>340366</t>
  </si>
  <si>
    <t>340370</t>
  </si>
  <si>
    <t>Matemàtica discreta</t>
  </si>
  <si>
    <t>340373</t>
  </si>
  <si>
    <t>Lògica i Àlgebra</t>
  </si>
  <si>
    <t>340602</t>
  </si>
  <si>
    <t>340280</t>
  </si>
  <si>
    <t>Tècniques d'escriptura per l'enginyeria</t>
  </si>
  <si>
    <t>340281</t>
  </si>
  <si>
    <t>Tècniques de comunicació acadèmiques i professiona</t>
  </si>
  <si>
    <t>340282</t>
  </si>
  <si>
    <t>Habilitats acadèmiques pel desenvolupament d'un pr</t>
  </si>
  <si>
    <t>340283</t>
  </si>
  <si>
    <t>Pràctica en tercera llengua</t>
  </si>
  <si>
    <t>Instrumentació, robòtica marina i sistemes d'alimentació</t>
  </si>
  <si>
    <t>Gestió de dades: comunicacions, programació i simulació</t>
  </si>
  <si>
    <t>Exploració, acústica marina i sistems de sònar</t>
  </si>
  <si>
    <t xml:space="preserve">(7) Previsió d'estudiants totals que matriculin l'assignatura. Els punts que s’assignin a assignatures amb una previsió de menys de 6 estudiants no s’utilitzaran per al càlcul de necessitats de contractació, excepte en casos justificats (anotar la justificació a la columna observacions). Aquesta previsió s'haurà de realitzar en base a la matrícula del curs 21-22. </t>
  </si>
  <si>
    <t>NOTA: Pels TFE i responsables de grau o màster, consulteu el següent enllaç:</t>
  </si>
  <si>
    <t>https://www.upc.edu/qualitat/ca/pantalles/infopdi/copy_of_ActualitzacidelsistemadepuntsdactivitatacadmicaPDI.pdf</t>
  </si>
  <si>
    <t>coeficient pràctiques, CP</t>
  </si>
  <si>
    <t>Paràmetres variables</t>
  </si>
  <si>
    <t>Valors</t>
  </si>
  <si>
    <t>punts TFE 24 (DMKE) TFEA</t>
  </si>
  <si>
    <t>punts TFE 15 (RB) TFEC</t>
  </si>
  <si>
    <t>CiTM</t>
  </si>
  <si>
    <t>EPS</t>
  </si>
  <si>
    <t>BMD</t>
  </si>
  <si>
    <t>DEPS</t>
  </si>
  <si>
    <t>ESTUDIS</t>
  </si>
  <si>
    <t>TIPUS</t>
  </si>
  <si>
    <t>250593</t>
  </si>
  <si>
    <t>250589</t>
  </si>
  <si>
    <t>250575</t>
  </si>
  <si>
    <t>250578</t>
  </si>
  <si>
    <t>250588</t>
  </si>
  <si>
    <t>250592</t>
  </si>
  <si>
    <t>250587</t>
  </si>
  <si>
    <t>TOTAL ENCARREGAT</t>
  </si>
  <si>
    <t>PUNTS ASSIGNATSEPSEVG: propis+CiTM</t>
  </si>
  <si>
    <t>excès</t>
  </si>
  <si>
    <t>MUESAEI</t>
  </si>
  <si>
    <t>PAD</t>
  </si>
  <si>
    <t>EXCÈS</t>
  </si>
  <si>
    <t>punts TFE 18 (IC) TFEB</t>
  </si>
  <si>
    <t>2021-2022</t>
  </si>
  <si>
    <t>model 1</t>
  </si>
  <si>
    <t>model 2</t>
  </si>
  <si>
    <t>TFE=2, LAB=0.9</t>
  </si>
  <si>
    <t>TFE=1, LAB=1</t>
  </si>
  <si>
    <t>dif 1</t>
  </si>
  <si>
    <t>dif 2</t>
  </si>
  <si>
    <t>model 0</t>
  </si>
  <si>
    <t>dif 0</t>
  </si>
  <si>
    <t>TFE=1.1, LAB=1</t>
  </si>
  <si>
    <t>increment</t>
  </si>
  <si>
    <t>2022-2023</t>
  </si>
  <si>
    <t>Resistència dels Materials II</t>
  </si>
  <si>
    <t>Escola Politècnica Superior d’Enginyeria de Vilanova i la Geltrú</t>
  </si>
  <si>
    <t xml:space="preserve">                              Document amb l'informe favorable de la Comissió de Coordinació Docent 02/02/2022</t>
  </si>
  <si>
    <t>ACORD – 4 / JE 1-2022</t>
  </si>
  <si>
    <t xml:space="preserve">                              Document aprovat Junta d'Escola 15/02/2022</t>
  </si>
  <si>
    <t>16 de febrer de 2022</t>
  </si>
  <si>
    <t>Encàrrec Docent Curs Acadèmic 2022/2023</t>
  </si>
  <si>
    <t>Nombre de TFE a l'EPSEVG per departament del tutor i modalitat</t>
  </si>
  <si>
    <t>18-19</t>
  </si>
  <si>
    <t>19-20</t>
  </si>
  <si>
    <t>20-21</t>
  </si>
  <si>
    <t>21-22</t>
  </si>
  <si>
    <t>22-23</t>
  </si>
  <si>
    <t>Departament</t>
  </si>
  <si>
    <t>TOTAL</t>
  </si>
  <si>
    <t>?</t>
  </si>
  <si>
    <t>701 - AC</t>
  </si>
  <si>
    <t>702 - CEM</t>
  </si>
  <si>
    <t>707 - ESAII</t>
  </si>
  <si>
    <t>709 - EE</t>
  </si>
  <si>
    <t>710 - EEL</t>
  </si>
  <si>
    <t>712 - EM</t>
  </si>
  <si>
    <t>713 - EQ</t>
  </si>
  <si>
    <t>717 - EGD</t>
  </si>
  <si>
    <t>(5 MBD)</t>
  </si>
  <si>
    <t>723 - CS</t>
  </si>
  <si>
    <t>729 - MF</t>
  </si>
  <si>
    <t>732 - OE</t>
  </si>
  <si>
    <t>737 - RMEE</t>
  </si>
  <si>
    <t>744 - ET</t>
  </si>
  <si>
    <t>748 - FI</t>
  </si>
  <si>
    <t>749 - MA</t>
  </si>
  <si>
    <t>756 - THATC</t>
  </si>
  <si>
    <t>Total</t>
  </si>
  <si>
    <t>Nota: Extracció de la informació de PRISMA 3/2/2022</t>
  </si>
  <si>
    <t>1. En el Màster de Disseny  - Nosaltres tenim 9 hores però l’Escola d’Arquitectura compte 7,5 hores ECTS. Això suposa 20 punts per nosaltres, que s’ha repartit pels projectes.</t>
  </si>
  <si>
    <t xml:space="preserve">2. Projectes – Els canvis fets per aquests 20 punts afegits suposa petits canvis. El canvi més substancial està en el departament d’Organització d’Empreses. </t>
  </si>
  <si>
    <t>Encàrrec de docència reglada de grau i màster Curs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</si>
</sst>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8"/>
      <color indexed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b/>
      <sz val="9"/>
      <color indexed="8"/>
      <name val="Arial Narrow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 Narrow"/>
      <family val="2"/>
    </font>
    <font>
      <sz val="14"/>
      <name val="Arial"/>
      <family val="2"/>
    </font>
    <font>
      <b/>
      <sz val="12"/>
      <name val="Arial Narrow"/>
      <family val="2"/>
    </font>
    <font>
      <sz val="36"/>
      <color rgb="FF002060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  <scheme val="minor"/>
    </font>
    <font>
      <sz val="12"/>
      <color rgb="FF002060"/>
      <name val="Calibri"/>
      <family val="2"/>
    </font>
    <font>
      <sz val="10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D9E1F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8EAAD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5"/>
      </left>
      <right/>
      <top/>
      <bottom/>
      <diagonal/>
    </border>
    <border>
      <left style="double">
        <color theme="5"/>
      </left>
      <right style="thin">
        <color indexed="8"/>
      </right>
      <top style="thin">
        <color indexed="8"/>
      </top>
      <bottom/>
      <diagonal/>
    </border>
    <border>
      <left style="double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4472C4"/>
      </right>
      <top/>
      <bottom style="medium">
        <color rgb="FF8EA9DB"/>
      </bottom>
      <diagonal/>
    </border>
    <border>
      <left/>
      <right style="medium">
        <color rgb="FF4472C4"/>
      </right>
      <top/>
      <bottom/>
      <diagonal/>
    </border>
    <border>
      <left/>
      <right/>
      <top style="medium">
        <color rgb="FF8EA9DB"/>
      </top>
      <bottom/>
      <diagonal/>
    </border>
    <border>
      <left/>
      <right style="medium">
        <color rgb="FF4472C4"/>
      </right>
      <top style="medium">
        <color rgb="FF8EA9DB"/>
      </top>
      <bottom/>
      <diagonal/>
    </border>
    <border>
      <left style="medium">
        <color rgb="FF4472C4"/>
      </left>
      <right/>
      <top/>
      <bottom style="medium">
        <color rgb="FF4472C4"/>
      </bottom>
      <diagonal/>
    </border>
    <border>
      <left/>
      <right/>
      <top style="medium">
        <color rgb="FF4472C4"/>
      </top>
      <bottom style="medium">
        <color rgb="FF8EA9DB"/>
      </bottom>
      <diagonal/>
    </border>
    <border>
      <left/>
      <right style="medium">
        <color rgb="FF4472C4"/>
      </right>
      <top style="medium">
        <color rgb="FF4472C4"/>
      </top>
      <bottom style="medium">
        <color rgb="FF8EA9DB"/>
      </bottom>
      <diagonal/>
    </border>
    <border>
      <left style="medium">
        <color rgb="FF4472C4"/>
      </left>
      <right/>
      <top style="medium">
        <color rgb="FF4472C4"/>
      </top>
      <bottom style="medium">
        <color rgb="FF8EA9DB"/>
      </bottom>
      <diagonal/>
    </border>
    <border>
      <left/>
      <right/>
      <top style="medium">
        <color indexed="64"/>
      </top>
      <bottom/>
      <diagonal/>
    </border>
    <border>
      <left style="medium">
        <color rgb="FF4472C4"/>
      </left>
      <right/>
      <top style="medium">
        <color rgb="FF8EA9DB"/>
      </top>
      <bottom/>
      <diagonal/>
    </border>
    <border>
      <left style="medium">
        <color rgb="FF4472C4"/>
      </left>
      <right/>
      <top/>
      <bottom/>
      <diagonal/>
    </border>
    <border>
      <left style="medium">
        <color rgb="FF4472C4"/>
      </left>
      <right/>
      <top/>
      <bottom style="medium">
        <color rgb="FF8EA9DB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3" fillId="0" borderId="0" applyNumberFormat="0" applyFill="0" applyBorder="0" applyAlignment="0" applyProtection="0"/>
  </cellStyleXfs>
  <cellXfs count="172">
    <xf numFmtId="0" fontId="0" fillId="0" borderId="0" xfId="0"/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3" fillId="0" borderId="0" xfId="0" applyFont="1" applyFill="1"/>
    <xf numFmtId="2" fontId="13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Border="1" applyAlignment="1"/>
    <xf numFmtId="0" fontId="11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4" fillId="3" borderId="0" xfId="0" applyFont="1" applyFill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2" fontId="8" fillId="0" borderId="0" xfId="0" applyNumberFormat="1" applyFont="1" applyFill="1"/>
    <xf numFmtId="0" fontId="1" fillId="0" borderId="5" xfId="4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left" wrapText="1"/>
    </xf>
    <xf numFmtId="0" fontId="1" fillId="0" borderId="5" xfId="4" applyFont="1" applyFill="1" applyBorder="1" applyAlignment="1">
      <alignment wrapText="1"/>
    </xf>
    <xf numFmtId="0" fontId="1" fillId="0" borderId="5" xfId="4" quotePrefix="1" applyFont="1" applyFill="1" applyBorder="1" applyAlignment="1">
      <alignment wrapText="1"/>
    </xf>
    <xf numFmtId="0" fontId="4" fillId="0" borderId="0" xfId="0" applyFont="1" applyFill="1" applyBorder="1"/>
    <xf numFmtId="2" fontId="4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2" fontId="16" fillId="0" borderId="3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8" xfId="3" applyFont="1" applyFill="1" applyBorder="1" applyAlignment="1">
      <alignment vertical="center" wrapText="1"/>
    </xf>
    <xf numFmtId="0" fontId="20" fillId="0" borderId="1" xfId="6" applyFont="1" applyFill="1" applyBorder="1" applyAlignment="1">
      <alignment wrapText="1"/>
    </xf>
    <xf numFmtId="0" fontId="20" fillId="0" borderId="1" xfId="6" applyFont="1" applyFill="1" applyBorder="1" applyAlignment="1">
      <alignment horizontal="right" wrapText="1"/>
    </xf>
    <xf numFmtId="0" fontId="21" fillId="0" borderId="1" xfId="6" applyBorder="1"/>
    <xf numFmtId="0" fontId="22" fillId="0" borderId="0" xfId="0" applyFont="1" applyFill="1" applyBorder="1" applyAlignment="1"/>
    <xf numFmtId="0" fontId="23" fillId="0" borderId="0" xfId="7" applyBorder="1" applyAlignment="1"/>
    <xf numFmtId="0" fontId="1" fillId="0" borderId="1" xfId="6" applyFont="1" applyFill="1" applyBorder="1" applyAlignment="1">
      <alignment horizontal="right" wrapText="1"/>
    </xf>
    <xf numFmtId="2" fontId="0" fillId="0" borderId="0" xfId="0" applyNumberFormat="1" applyFont="1" applyFill="1" applyAlignment="1">
      <alignment wrapText="1"/>
    </xf>
    <xf numFmtId="2" fontId="12" fillId="0" borderId="0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/>
    <xf numFmtId="2" fontId="20" fillId="0" borderId="1" xfId="5" applyNumberFormat="1" applyFont="1" applyFill="1" applyBorder="1" applyAlignment="1">
      <alignment horizontal="right" wrapText="1"/>
    </xf>
    <xf numFmtId="2" fontId="19" fillId="0" borderId="0" xfId="0" applyNumberFormat="1" applyFont="1" applyAlignment="1">
      <alignment horizontal="left"/>
    </xf>
    <xf numFmtId="2" fontId="20" fillId="0" borderId="1" xfId="6" applyNumberFormat="1" applyFont="1" applyFill="1" applyBorder="1" applyAlignment="1">
      <alignment horizontal="right" wrapText="1"/>
    </xf>
    <xf numFmtId="2" fontId="1" fillId="0" borderId="1" xfId="6" applyNumberFormat="1" applyFont="1" applyFill="1" applyBorder="1" applyAlignment="1">
      <alignment horizontal="right" wrapText="1"/>
    </xf>
    <xf numFmtId="2" fontId="4" fillId="0" borderId="1" xfId="0" applyNumberFormat="1" applyFont="1" applyFill="1" applyBorder="1"/>
    <xf numFmtId="2" fontId="14" fillId="0" borderId="3" xfId="0" applyNumberFormat="1" applyFont="1" applyFill="1" applyBorder="1" applyAlignment="1">
      <alignment horizontal="center" vertical="center" wrapText="1"/>
    </xf>
    <xf numFmtId="0" fontId="1" fillId="0" borderId="1" xfId="6" quotePrefix="1" applyFont="1" applyFill="1" applyBorder="1" applyAlignment="1">
      <alignment wrapText="1"/>
    </xf>
    <xf numFmtId="0" fontId="1" fillId="0" borderId="1" xfId="6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6" fillId="0" borderId="0" xfId="0" applyFont="1"/>
    <xf numFmtId="0" fontId="25" fillId="0" borderId="0" xfId="0" applyFont="1"/>
    <xf numFmtId="164" fontId="25" fillId="0" borderId="0" xfId="0" applyNumberFormat="1" applyFo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5" fillId="0" borderId="0" xfId="0" applyNumberFormat="1" applyFont="1"/>
    <xf numFmtId="0" fontId="20" fillId="0" borderId="14" xfId="6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/>
    <xf numFmtId="0" fontId="4" fillId="0" borderId="15" xfId="0" applyFont="1" applyFill="1" applyBorder="1"/>
    <xf numFmtId="0" fontId="8" fillId="0" borderId="15" xfId="0" applyFont="1" applyFill="1" applyBorder="1"/>
    <xf numFmtId="0" fontId="14" fillId="0" borderId="16" xfId="0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right" wrapText="1"/>
    </xf>
    <xf numFmtId="0" fontId="1" fillId="0" borderId="17" xfId="6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4" fontId="26" fillId="0" borderId="0" xfId="0" applyNumberFormat="1" applyFont="1" applyFill="1" applyBorder="1"/>
    <xf numFmtId="0" fontId="13" fillId="0" borderId="0" xfId="0" applyFont="1" applyFill="1" applyBorder="1"/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0" fillId="0" borderId="0" xfId="0" applyFont="1"/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2" fontId="16" fillId="0" borderId="8" xfId="3" applyNumberFormat="1" applyFont="1" applyFill="1" applyBorder="1" applyAlignment="1">
      <alignment horizontal="center" vertical="top" wrapText="1"/>
    </xf>
    <xf numFmtId="0" fontId="15" fillId="3" borderId="6" xfId="3" applyFont="1" applyFill="1" applyBorder="1" applyAlignment="1">
      <alignment horizontal="center" vertical="center" wrapText="1"/>
    </xf>
    <xf numFmtId="0" fontId="15" fillId="3" borderId="12" xfId="3" applyFont="1" applyFill="1" applyBorder="1" applyAlignment="1">
      <alignment horizontal="center" vertical="center" wrapText="1"/>
    </xf>
    <xf numFmtId="2" fontId="15" fillId="2" borderId="2" xfId="3" applyNumberFormat="1" applyFont="1" applyFill="1" applyBorder="1" applyAlignment="1">
      <alignment horizontal="center" vertical="center" wrapText="1"/>
    </xf>
    <xf numFmtId="2" fontId="15" fillId="2" borderId="9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5" fillId="2" borderId="9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" fillId="2" borderId="5" xfId="4" applyFont="1" applyFill="1" applyBorder="1" applyAlignment="1">
      <alignment horizontal="left" wrapText="1"/>
    </xf>
    <xf numFmtId="0" fontId="1" fillId="2" borderId="5" xfId="4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vertical="center" wrapText="1"/>
    </xf>
    <xf numFmtId="0" fontId="34" fillId="4" borderId="0" xfId="0" applyFont="1" applyFill="1" applyAlignment="1">
      <alignment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24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24" xfId="0" applyFont="1" applyBorder="1" applyAlignment="1">
      <alignment horizontal="right" vertical="center"/>
    </xf>
    <xf numFmtId="0" fontId="34" fillId="0" borderId="25" xfId="0" applyFont="1" applyBorder="1" applyAlignment="1">
      <alignment horizontal="right" vertical="center"/>
    </xf>
    <xf numFmtId="0" fontId="34" fillId="0" borderId="31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5" borderId="0" xfId="0" applyFont="1" applyFill="1" applyAlignment="1">
      <alignment vertical="center"/>
    </xf>
    <xf numFmtId="0" fontId="34" fillId="5" borderId="0" xfId="0" applyFont="1" applyFill="1" applyAlignment="1">
      <alignment horizontal="right" vertical="center"/>
    </xf>
    <xf numFmtId="0" fontId="34" fillId="5" borderId="23" xfId="0" applyFont="1" applyFill="1" applyBorder="1" applyAlignment="1">
      <alignment horizontal="right" vertical="center"/>
    </xf>
    <xf numFmtId="0" fontId="34" fillId="5" borderId="32" xfId="0" applyFont="1" applyFill="1" applyBorder="1" applyAlignment="1">
      <alignment horizontal="right" vertical="center"/>
    </xf>
    <xf numFmtId="0" fontId="32" fillId="5" borderId="0" xfId="0" applyFont="1" applyFill="1"/>
    <xf numFmtId="0" fontId="35" fillId="5" borderId="0" xfId="0" applyFont="1" applyFill="1" applyAlignment="1">
      <alignment horizontal="right" vertical="center"/>
    </xf>
    <xf numFmtId="0" fontId="34" fillId="0" borderId="23" xfId="0" applyFont="1" applyBorder="1" applyAlignment="1">
      <alignment horizontal="right" vertical="center"/>
    </xf>
    <xf numFmtId="0" fontId="34" fillId="0" borderId="32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32" xfId="0" applyFont="1" applyBorder="1" applyAlignment="1">
      <alignment vertical="center"/>
    </xf>
    <xf numFmtId="0" fontId="35" fillId="4" borderId="0" xfId="0" applyFont="1" applyFill="1" applyAlignment="1">
      <alignment vertical="center"/>
    </xf>
    <xf numFmtId="0" fontId="34" fillId="4" borderId="0" xfId="0" applyFont="1" applyFill="1" applyAlignment="1">
      <alignment horizontal="right" vertical="center"/>
    </xf>
    <xf numFmtId="0" fontId="34" fillId="4" borderId="23" xfId="0" applyFont="1" applyFill="1" applyBorder="1" applyAlignment="1">
      <alignment horizontal="right" vertical="center"/>
    </xf>
    <xf numFmtId="0" fontId="34" fillId="4" borderId="32" xfId="0" applyFont="1" applyFill="1" applyBorder="1" applyAlignment="1">
      <alignment horizontal="right" vertical="center"/>
    </xf>
    <xf numFmtId="0" fontId="35" fillId="4" borderId="21" xfId="0" applyFont="1" applyFill="1" applyBorder="1" applyAlignment="1">
      <alignment vertical="center"/>
    </xf>
    <xf numFmtId="0" fontId="34" fillId="4" borderId="22" xfId="0" applyFont="1" applyFill="1" applyBorder="1" applyAlignment="1">
      <alignment vertical="center"/>
    </xf>
    <xf numFmtId="0" fontId="34" fillId="4" borderId="33" xfId="0" applyFont="1" applyFill="1" applyBorder="1" applyAlignment="1">
      <alignment horizontal="right" vertical="center"/>
    </xf>
    <xf numFmtId="0" fontId="34" fillId="4" borderId="22" xfId="0" applyFont="1" applyFill="1" applyBorder="1" applyAlignment="1">
      <alignment horizontal="right" vertical="center"/>
    </xf>
    <xf numFmtId="0" fontId="34" fillId="4" borderId="21" xfId="0" applyFont="1" applyFill="1" applyBorder="1" applyAlignment="1">
      <alignment horizontal="right" vertical="center"/>
    </xf>
    <xf numFmtId="0" fontId="34" fillId="6" borderId="24" xfId="0" applyFont="1" applyFill="1" applyBorder="1" applyAlignment="1">
      <alignment vertical="center"/>
    </xf>
    <xf numFmtId="0" fontId="34" fillId="6" borderId="24" xfId="0" applyFont="1" applyFill="1" applyBorder="1" applyAlignment="1">
      <alignment horizontal="right" vertical="center"/>
    </xf>
    <xf numFmtId="0" fontId="34" fillId="6" borderId="25" xfId="0" applyFont="1" applyFill="1" applyBorder="1" applyAlignment="1">
      <alignment horizontal="right" vertical="center"/>
    </xf>
    <xf numFmtId="0" fontId="34" fillId="6" borderId="31" xfId="0" applyFont="1" applyFill="1" applyBorder="1" applyAlignment="1">
      <alignment horizontal="right" vertical="center"/>
    </xf>
    <xf numFmtId="0" fontId="32" fillId="6" borderId="0" xfId="0" applyFont="1" applyFill="1"/>
    <xf numFmtId="0" fontId="35" fillId="6" borderId="0" xfId="0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indent="2"/>
    </xf>
    <xf numFmtId="0" fontId="36" fillId="0" borderId="0" xfId="0" applyFont="1" applyAlignment="1">
      <alignment horizontal="justify" vertical="center"/>
    </xf>
    <xf numFmtId="0" fontId="37" fillId="0" borderId="0" xfId="0" applyFont="1"/>
  </cellXfs>
  <cellStyles count="8">
    <cellStyle name="Enllaç" xfId="7" builtinId="8"/>
    <cellStyle name="Excel Built-in Normal" xfId="1" xr:uid="{00000000-0005-0000-0000-000001000000}"/>
    <cellStyle name="Normal" xfId="0" builtinId="0"/>
    <cellStyle name="Normal 2" xfId="2" xr:uid="{00000000-0005-0000-0000-000003000000}"/>
    <cellStyle name="Normal_ED" xfId="6" xr:uid="{00000000-0005-0000-0000-000004000000}"/>
    <cellStyle name="Normal_ED_1" xfId="5" xr:uid="{00000000-0005-0000-0000-000005000000}"/>
    <cellStyle name="Normal_Hoja1" xfId="3" xr:uid="{00000000-0005-0000-0000-000006000000}"/>
    <cellStyle name="Normal_Unitats acadèmiques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3248025</xdr:colOff>
      <xdr:row>2</xdr:row>
      <xdr:rowOff>66040</xdr:rowOff>
    </xdr:to>
    <xdr:pic>
      <xdr:nvPicPr>
        <xdr:cNvPr id="3" name="Imatge 2" descr="G:\SC\SCI\SCP-Projectes\Concurs Carpeta 2014-15\LLiurament de premis Vilanova\logo EPSEVG UPC amb símbol.jpg">
          <a:extLst>
            <a:ext uri="{FF2B5EF4-FFF2-40B4-BE49-F238E27FC236}">
              <a16:creationId xmlns:a16="http://schemas.microsoft.com/office/drawing/2014/main" id="{E2727508-8255-4F76-A5EF-3D6E7496F5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3248025" cy="6280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pc.edu/qualitat/ca/pantalles/infopdi/copy_of_ActualitzacidelsistemadepuntsdactivitatacadmicaPDI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FB80-63DF-4A03-862D-65D34E637EAC}">
  <dimension ref="A1:A18"/>
  <sheetViews>
    <sheetView workbookViewId="0"/>
  </sheetViews>
  <sheetFormatPr defaultRowHeight="12.75" x14ac:dyDescent="0.2"/>
  <cols>
    <col min="1" max="1" width="125.7109375" customWidth="1"/>
  </cols>
  <sheetData>
    <row r="1" spans="1:1" ht="44.25" x14ac:dyDescent="0.2">
      <c r="A1" s="80"/>
    </row>
    <row r="2" spans="1:1" ht="44.25" x14ac:dyDescent="0.2">
      <c r="A2" s="80"/>
    </row>
    <row r="3" spans="1:1" ht="46.5" x14ac:dyDescent="0.2">
      <c r="A3" s="81"/>
    </row>
    <row r="4" spans="1:1" ht="46.5" x14ac:dyDescent="0.2">
      <c r="A4" s="81"/>
    </row>
    <row r="5" spans="1:1" ht="46.5" x14ac:dyDescent="0.2">
      <c r="A5" s="82" t="s">
        <v>599</v>
      </c>
    </row>
    <row r="6" spans="1:1" ht="18.75" x14ac:dyDescent="0.2">
      <c r="A6" s="83"/>
    </row>
    <row r="7" spans="1:1" ht="18.75" x14ac:dyDescent="0.2">
      <c r="A7" s="84"/>
    </row>
    <row r="8" spans="1:1" ht="31.5" x14ac:dyDescent="0.5">
      <c r="A8" s="85" t="s">
        <v>602</v>
      </c>
    </row>
    <row r="9" spans="1:1" ht="18.75" customHeight="1" x14ac:dyDescent="0.5">
      <c r="A9" s="85"/>
    </row>
    <row r="10" spans="1:1" ht="18.75" x14ac:dyDescent="0.2">
      <c r="A10" s="86" t="s">
        <v>600</v>
      </c>
    </row>
    <row r="11" spans="1:1" ht="18.75" x14ac:dyDescent="0.2">
      <c r="A11" s="86" t="s">
        <v>598</v>
      </c>
    </row>
    <row r="12" spans="1:1" ht="18.75" x14ac:dyDescent="0.2">
      <c r="A12" s="86"/>
    </row>
    <row r="13" spans="1:1" ht="15.75" x14ac:dyDescent="0.2">
      <c r="A13" s="87"/>
    </row>
    <row r="15" spans="1:1" ht="18.75" x14ac:dyDescent="0.2">
      <c r="A15" s="88"/>
    </row>
    <row r="16" spans="1:1" ht="18.75" x14ac:dyDescent="0.2">
      <c r="A16" s="88"/>
    </row>
    <row r="17" spans="1:1" ht="18.75" x14ac:dyDescent="0.2">
      <c r="A17" s="88" t="s">
        <v>597</v>
      </c>
    </row>
    <row r="18" spans="1:1" ht="18.75" x14ac:dyDescent="0.2">
      <c r="A18" s="88" t="s">
        <v>601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484"/>
  <sheetViews>
    <sheetView tabSelected="1" zoomScale="150" zoomScaleNormal="150" workbookViewId="0">
      <pane ySplit="20" topLeftCell="A21" activePane="bottomLeft" state="frozen"/>
      <selection pane="bottomLeft" sqref="A1:Y1"/>
    </sheetView>
  </sheetViews>
  <sheetFormatPr defaultColWidth="9.140625" defaultRowHeight="12.75" x14ac:dyDescent="0.2"/>
  <cols>
    <col min="1" max="2" width="7.7109375" style="3" customWidth="1"/>
    <col min="3" max="3" width="10.28515625" style="3" customWidth="1"/>
    <col min="4" max="4" width="9.140625" style="3" customWidth="1"/>
    <col min="5" max="5" width="8.85546875" style="3" customWidth="1"/>
    <col min="6" max="6" width="47.140625" style="2" customWidth="1"/>
    <col min="7" max="7" width="6.42578125" style="8" customWidth="1"/>
    <col min="8" max="8" width="10.85546875" style="8" bestFit="1" customWidth="1"/>
    <col min="9" max="9" width="7.85546875" style="8" hidden="1" customWidth="1"/>
    <col min="10" max="10" width="6.7109375" style="8" hidden="1" customWidth="1"/>
    <col min="11" max="11" width="5.42578125" style="2" customWidth="1"/>
    <col min="12" max="12" width="4.7109375" style="2" hidden="1" customWidth="1"/>
    <col min="13" max="13" width="4.28515625" style="2" customWidth="1"/>
    <col min="14" max="14" width="4.85546875" style="2" hidden="1" customWidth="1"/>
    <col min="15" max="16" width="8.42578125" style="2" hidden="1" customWidth="1"/>
    <col min="17" max="17" width="5.28515625" style="67" customWidth="1"/>
    <col min="18" max="18" width="5.28515625" style="2" hidden="1" customWidth="1"/>
    <col min="19" max="19" width="5.28515625" style="2" customWidth="1"/>
    <col min="20" max="20" width="4" style="2" hidden="1" customWidth="1"/>
    <col min="21" max="21" width="7" style="1" customWidth="1"/>
    <col min="22" max="22" width="5.42578125" style="1" hidden="1" customWidth="1"/>
    <col min="23" max="23" width="7.28515625" style="1" customWidth="1"/>
    <col min="24" max="24" width="4.85546875" style="1" hidden="1" customWidth="1"/>
    <col min="25" max="25" width="4.85546875" style="1" customWidth="1"/>
    <col min="26" max="26" width="19.7109375" style="1" customWidth="1"/>
    <col min="27" max="27" width="9.85546875" style="25" customWidth="1"/>
    <col min="28" max="28" width="10" style="25" customWidth="1"/>
    <col min="29" max="31" width="11.42578125" style="25" customWidth="1"/>
    <col min="32" max="32" width="4.85546875" style="25" customWidth="1"/>
    <col min="33" max="33" width="8.140625" style="25" customWidth="1"/>
    <col min="34" max="34" width="10.42578125" style="25" customWidth="1"/>
    <col min="35" max="35" width="8.28515625" style="25" customWidth="1"/>
    <col min="36" max="36" width="8.85546875" style="25" customWidth="1"/>
    <col min="37" max="37" width="9" style="25" customWidth="1"/>
    <col min="38" max="65" width="11.42578125" style="25" customWidth="1"/>
    <col min="66" max="259" width="11.42578125" style="2" customWidth="1"/>
    <col min="260" max="16384" width="9.140625" style="2"/>
  </cols>
  <sheetData>
    <row r="1" spans="1:65" ht="18" x14ac:dyDescent="0.25">
      <c r="A1" s="89" t="s">
        <v>633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65" hidden="1" x14ac:dyDescent="0.2">
      <c r="A2" s="9"/>
      <c r="B2" s="9"/>
      <c r="C2" s="9"/>
      <c r="D2" s="9"/>
      <c r="E2" s="9"/>
      <c r="F2" s="10"/>
      <c r="G2" s="11"/>
      <c r="H2" s="42"/>
      <c r="I2" s="11"/>
      <c r="J2" s="11"/>
      <c r="K2" s="11"/>
      <c r="L2" s="11"/>
      <c r="M2" s="11"/>
      <c r="N2" s="11"/>
      <c r="O2" s="11"/>
      <c r="P2" s="11"/>
      <c r="Q2" s="64"/>
      <c r="R2" s="11"/>
      <c r="S2" s="11"/>
      <c r="T2" s="11"/>
    </row>
    <row r="3" spans="1:65" ht="15.75" hidden="1" x14ac:dyDescent="0.2">
      <c r="A3" s="90" t="s">
        <v>243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65" hidden="1" x14ac:dyDescent="0.2">
      <c r="A4" s="91" t="s">
        <v>170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65" hidden="1" x14ac:dyDescent="0.2">
      <c r="A5" s="97" t="s">
        <v>153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7"/>
    </row>
    <row r="6" spans="1:65" hidden="1" x14ac:dyDescent="0.2">
      <c r="A6" s="97" t="s">
        <v>175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46"/>
      <c r="AA6" s="26"/>
      <c r="AB6" s="26"/>
      <c r="AC6" s="26"/>
      <c r="AD6" s="26"/>
    </row>
    <row r="7" spans="1:65" hidden="1" x14ac:dyDescent="0.2">
      <c r="A7" s="97" t="s">
        <v>179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26" t="s">
        <v>190</v>
      </c>
      <c r="AB7" s="26"/>
      <c r="AC7" s="26"/>
      <c r="AD7" s="26"/>
    </row>
    <row r="8" spans="1:65" hidden="1" x14ac:dyDescent="0.2">
      <c r="A8" s="97" t="s">
        <v>181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65" hidden="1" x14ac:dyDescent="0.2">
      <c r="A9" s="97" t="s">
        <v>182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65" hidden="1" x14ac:dyDescent="0.2">
      <c r="A10" s="12" t="s">
        <v>176</v>
      </c>
      <c r="B10" s="12"/>
      <c r="C10" s="29"/>
      <c r="D10" s="29"/>
      <c r="E10" s="29"/>
      <c r="F10" s="29"/>
      <c r="G10" s="29"/>
      <c r="H10" s="43"/>
      <c r="I10" s="29"/>
      <c r="J10" s="29"/>
      <c r="K10" s="29"/>
      <c r="L10" s="29"/>
      <c r="M10" s="29"/>
      <c r="N10" s="29"/>
      <c r="O10" s="34"/>
      <c r="P10" s="34"/>
      <c r="Q10" s="65"/>
      <c r="R10" s="29"/>
      <c r="S10" s="29"/>
      <c r="T10" s="29"/>
      <c r="U10" s="43"/>
      <c r="V10" s="43"/>
      <c r="W10" s="43"/>
      <c r="X10" s="43"/>
      <c r="Y10" s="29"/>
      <c r="Z10" s="43"/>
    </row>
    <row r="11" spans="1:65" hidden="1" x14ac:dyDescent="0.2">
      <c r="A11" s="97" t="s">
        <v>556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65" hidden="1" x14ac:dyDescent="0.2">
      <c r="A12" s="97" t="s">
        <v>177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1:65" x14ac:dyDescent="0.2">
      <c r="A13" s="12" t="s">
        <v>178</v>
      </c>
      <c r="B13" s="12"/>
      <c r="C13" s="12"/>
      <c r="D13" s="12"/>
      <c r="E13" s="12"/>
      <c r="F13" s="12"/>
      <c r="G13" s="12"/>
      <c r="H13" s="44"/>
      <c r="I13" s="12"/>
      <c r="J13" s="12"/>
      <c r="K13" s="12"/>
      <c r="L13" s="12"/>
      <c r="M13" s="12"/>
      <c r="N13" s="12"/>
      <c r="O13" s="12"/>
      <c r="P13" s="12"/>
      <c r="Q13" s="66"/>
      <c r="R13" s="12"/>
      <c r="S13" s="12"/>
      <c r="T13" s="12"/>
      <c r="U13" s="7"/>
      <c r="V13" s="7"/>
      <c r="W13" s="7"/>
      <c r="X13" s="7"/>
      <c r="Y13" s="7"/>
      <c r="Z13" s="7" t="s">
        <v>560</v>
      </c>
      <c r="AA13" s="53" t="s">
        <v>561</v>
      </c>
    </row>
    <row r="14" spans="1:65" x14ac:dyDescent="0.2">
      <c r="A14" s="39" t="s">
        <v>557</v>
      </c>
      <c r="B14" s="12"/>
      <c r="C14" s="12"/>
      <c r="D14" s="12"/>
      <c r="E14" s="12"/>
      <c r="F14" s="12"/>
      <c r="G14" s="12"/>
      <c r="H14" s="44"/>
      <c r="I14" s="12"/>
      <c r="J14" s="12"/>
      <c r="K14" s="12"/>
      <c r="L14" s="12"/>
      <c r="M14" s="12"/>
      <c r="N14" s="12"/>
      <c r="O14" s="12"/>
      <c r="P14" s="12"/>
      <c r="Q14" s="66"/>
      <c r="R14" s="12"/>
      <c r="S14" s="12"/>
      <c r="T14" s="7"/>
      <c r="U14" s="7"/>
      <c r="V14" s="7"/>
      <c r="W14" s="7"/>
      <c r="X14" s="7"/>
      <c r="Y14" s="6"/>
      <c r="Z14" s="26" t="s">
        <v>562</v>
      </c>
      <c r="AA14" s="79">
        <v>1.1000000000000001</v>
      </c>
      <c r="BM14" s="2"/>
    </row>
    <row r="15" spans="1:65" x14ac:dyDescent="0.2">
      <c r="A15" s="40" t="s">
        <v>558</v>
      </c>
      <c r="B15" s="12"/>
      <c r="C15" s="12"/>
      <c r="D15" s="12"/>
      <c r="E15" s="12"/>
      <c r="F15" s="12"/>
      <c r="G15" s="12"/>
      <c r="H15" s="44"/>
      <c r="I15" s="12"/>
      <c r="J15" s="12"/>
      <c r="K15" s="12"/>
      <c r="L15" s="12"/>
      <c r="M15" s="12"/>
      <c r="N15" s="12"/>
      <c r="O15" s="12"/>
      <c r="P15" s="12"/>
      <c r="Q15" s="66"/>
      <c r="R15" s="12"/>
      <c r="S15" s="12"/>
      <c r="T15" s="7"/>
      <c r="U15" s="7"/>
      <c r="V15" s="7"/>
      <c r="W15" s="7"/>
      <c r="X15" s="7"/>
      <c r="Y15" s="6"/>
      <c r="Z15" s="26" t="s">
        <v>583</v>
      </c>
      <c r="AA15" s="79">
        <v>1.1000000000000001</v>
      </c>
      <c r="BM15" s="2"/>
    </row>
    <row r="16" spans="1:65" ht="13.5" x14ac:dyDescent="0.25">
      <c r="A16" s="13" t="s">
        <v>14</v>
      </c>
      <c r="B16" s="13"/>
      <c r="C16" s="13"/>
      <c r="D16" s="13"/>
      <c r="E16" s="14"/>
      <c r="F16" s="15"/>
      <c r="G16" s="16"/>
      <c r="H16" s="1"/>
      <c r="I16" s="1"/>
      <c r="J16" s="1"/>
      <c r="Z16" s="26" t="s">
        <v>563</v>
      </c>
      <c r="AA16" s="79">
        <v>1.1000000000000001</v>
      </c>
    </row>
    <row r="17" spans="1:65" s="4" customFormat="1" ht="13.5" x14ac:dyDescent="0.25">
      <c r="A17" s="17"/>
      <c r="B17" s="17"/>
      <c r="C17" s="17"/>
      <c r="D17" s="17"/>
      <c r="E17" s="17"/>
      <c r="F17" s="17"/>
      <c r="G17" s="18"/>
      <c r="H17" s="19"/>
      <c r="I17" s="19"/>
      <c r="J17" s="19"/>
      <c r="Q17" s="68"/>
      <c r="U17" s="19"/>
      <c r="V17" s="19"/>
      <c r="W17" s="19"/>
      <c r="X17" s="19"/>
      <c r="Y17" s="19"/>
      <c r="Z17" s="26" t="s">
        <v>559</v>
      </c>
      <c r="AA17" s="79">
        <v>0.93500000000000005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</row>
    <row r="18" spans="1:65" s="4" customFormat="1" ht="13.5" x14ac:dyDescent="0.25">
      <c r="A18" s="93" t="s">
        <v>13</v>
      </c>
      <c r="B18" s="117" t="s">
        <v>189</v>
      </c>
      <c r="C18" s="98" t="s">
        <v>154</v>
      </c>
      <c r="D18" s="100" t="s">
        <v>155</v>
      </c>
      <c r="E18" s="103" t="s">
        <v>6</v>
      </c>
      <c r="F18" s="115" t="s">
        <v>171</v>
      </c>
      <c r="G18" s="111" t="s">
        <v>172</v>
      </c>
      <c r="H18" s="95" t="s">
        <v>173</v>
      </c>
      <c r="I18" s="107" t="s">
        <v>183</v>
      </c>
      <c r="J18" s="107" t="s">
        <v>184</v>
      </c>
      <c r="K18" s="102" t="s">
        <v>174</v>
      </c>
      <c r="L18" s="102"/>
      <c r="M18" s="102"/>
      <c r="N18" s="102"/>
      <c r="O18" s="107" t="s">
        <v>186</v>
      </c>
      <c r="P18" s="109" t="s">
        <v>185</v>
      </c>
      <c r="Q18" s="102" t="s">
        <v>166</v>
      </c>
      <c r="R18" s="102"/>
      <c r="S18" s="102"/>
      <c r="T18" s="102"/>
      <c r="U18" s="113" t="s">
        <v>2</v>
      </c>
      <c r="V18" s="114"/>
      <c r="W18" s="114"/>
      <c r="X18" s="114"/>
      <c r="Y18" s="114"/>
      <c r="Z18" s="105" t="s">
        <v>180</v>
      </c>
      <c r="AA18" s="72" t="s">
        <v>581</v>
      </c>
      <c r="AB18" s="72" t="s">
        <v>582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1:65" s="4" customFormat="1" ht="18.75" customHeight="1" x14ac:dyDescent="0.25">
      <c r="A19" s="93"/>
      <c r="B19" s="117"/>
      <c r="C19" s="99"/>
      <c r="D19" s="100"/>
      <c r="E19" s="103"/>
      <c r="F19" s="115"/>
      <c r="G19" s="111"/>
      <c r="H19" s="95"/>
      <c r="I19" s="108"/>
      <c r="J19" s="108"/>
      <c r="K19" s="102"/>
      <c r="L19" s="102"/>
      <c r="M19" s="102"/>
      <c r="N19" s="102"/>
      <c r="O19" s="108"/>
      <c r="P19" s="110"/>
      <c r="Q19" s="102"/>
      <c r="R19" s="102"/>
      <c r="S19" s="102"/>
      <c r="T19" s="102"/>
      <c r="U19" s="92" t="s">
        <v>1</v>
      </c>
      <c r="V19" s="92"/>
      <c r="W19" s="92"/>
      <c r="X19" s="92"/>
      <c r="Y19" s="92"/>
      <c r="Z19" s="105"/>
      <c r="AA19" s="78">
        <f>TOTPADS</f>
        <v>7612.8533500000021</v>
      </c>
      <c r="AB19" s="78">
        <f>EXCES</f>
        <v>-0.79664999999749853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</row>
    <row r="20" spans="1:65" s="5" customFormat="1" ht="27" x14ac:dyDescent="0.2">
      <c r="A20" s="94"/>
      <c r="B20" s="118"/>
      <c r="C20" s="99"/>
      <c r="D20" s="101"/>
      <c r="E20" s="104"/>
      <c r="F20" s="116"/>
      <c r="G20" s="112"/>
      <c r="H20" s="96"/>
      <c r="I20" s="108"/>
      <c r="J20" s="108"/>
      <c r="K20" s="30" t="s">
        <v>3</v>
      </c>
      <c r="L20" s="31" t="s">
        <v>4</v>
      </c>
      <c r="M20" s="32" t="s">
        <v>0</v>
      </c>
      <c r="N20" s="32" t="s">
        <v>5</v>
      </c>
      <c r="O20" s="108"/>
      <c r="P20" s="110"/>
      <c r="Q20" s="69" t="s">
        <v>3</v>
      </c>
      <c r="R20" s="31" t="s">
        <v>4</v>
      </c>
      <c r="S20" s="32" t="s">
        <v>0</v>
      </c>
      <c r="T20" s="32" t="s">
        <v>5</v>
      </c>
      <c r="U20" s="33" t="s">
        <v>3</v>
      </c>
      <c r="V20" s="33" t="s">
        <v>4</v>
      </c>
      <c r="W20" s="50" t="s">
        <v>0</v>
      </c>
      <c r="X20" s="50" t="s">
        <v>5</v>
      </c>
      <c r="Y20" s="35" t="s">
        <v>167</v>
      </c>
      <c r="Z20" s="106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ht="15" x14ac:dyDescent="0.25">
      <c r="A21" s="36" t="s">
        <v>71</v>
      </c>
      <c r="B21" s="36" t="s">
        <v>168</v>
      </c>
      <c r="C21" s="36" t="s">
        <v>244</v>
      </c>
      <c r="D21" s="36" t="s">
        <v>216</v>
      </c>
      <c r="E21" s="36" t="s">
        <v>245</v>
      </c>
      <c r="F21" s="36" t="s">
        <v>246</v>
      </c>
      <c r="G21" s="37">
        <v>6</v>
      </c>
      <c r="H21" s="45">
        <f t="shared" ref="H21:H85" si="0">((((K21+Q21)*U21)+((L21+R21)*V21)+((M21+S21)*CP*W21)+((N21+T21)*X21))*G21)/10*3</f>
        <v>26.122499999999999</v>
      </c>
      <c r="I21" s="37">
        <v>45</v>
      </c>
      <c r="J21" s="37">
        <v>0</v>
      </c>
      <c r="K21" s="37">
        <v>1</v>
      </c>
      <c r="L21" s="37">
        <v>0</v>
      </c>
      <c r="M21" s="37">
        <v>3</v>
      </c>
      <c r="N21" s="37">
        <v>0</v>
      </c>
      <c r="O21" s="36" t="s">
        <v>168</v>
      </c>
      <c r="P21" s="63">
        <v>0</v>
      </c>
      <c r="Q21" s="70">
        <v>0</v>
      </c>
      <c r="R21" s="37">
        <v>0</v>
      </c>
      <c r="S21" s="37">
        <v>0</v>
      </c>
      <c r="T21" s="37">
        <v>0</v>
      </c>
      <c r="U21" s="47">
        <v>7.5</v>
      </c>
      <c r="V21" s="47">
        <v>0</v>
      </c>
      <c r="W21" s="47">
        <v>2.5</v>
      </c>
      <c r="X21" s="47">
        <v>0</v>
      </c>
      <c r="Y21" s="36">
        <f>SUM(U21:X21)</f>
        <v>10</v>
      </c>
      <c r="Z21" s="48" t="s">
        <v>190</v>
      </c>
      <c r="AA21" s="3"/>
      <c r="AB21" s="53" t="s">
        <v>567</v>
      </c>
      <c r="AC21" s="53" t="s">
        <v>595</v>
      </c>
      <c r="AD21" s="53" t="s">
        <v>584</v>
      </c>
      <c r="AE21" s="53" t="s">
        <v>594</v>
      </c>
      <c r="AG21" s="3"/>
      <c r="AH21" s="53" t="s">
        <v>568</v>
      </c>
      <c r="AI21" s="53"/>
      <c r="AJ21" s="53" t="s">
        <v>569</v>
      </c>
      <c r="AK21" s="3"/>
    </row>
    <row r="22" spans="1:65" ht="15" x14ac:dyDescent="0.25">
      <c r="A22" s="36" t="s">
        <v>71</v>
      </c>
      <c r="B22" s="36" t="s">
        <v>168</v>
      </c>
      <c r="C22" s="36" t="s">
        <v>244</v>
      </c>
      <c r="D22" s="36" t="s">
        <v>216</v>
      </c>
      <c r="E22" s="36" t="s">
        <v>247</v>
      </c>
      <c r="F22" s="36" t="s">
        <v>241</v>
      </c>
      <c r="G22" s="37">
        <v>6</v>
      </c>
      <c r="H22" s="45">
        <f t="shared" si="0"/>
        <v>26.122499999999999</v>
      </c>
      <c r="I22" s="37">
        <v>46</v>
      </c>
      <c r="J22" s="37">
        <v>0</v>
      </c>
      <c r="K22" s="37">
        <v>1</v>
      </c>
      <c r="L22" s="37">
        <v>0</v>
      </c>
      <c r="M22" s="37">
        <v>3</v>
      </c>
      <c r="N22" s="37">
        <v>0</v>
      </c>
      <c r="O22" s="36" t="s">
        <v>168</v>
      </c>
      <c r="P22" s="63">
        <v>0</v>
      </c>
      <c r="Q22" s="70">
        <v>0</v>
      </c>
      <c r="R22" s="37">
        <v>0</v>
      </c>
      <c r="S22" s="37">
        <v>0</v>
      </c>
      <c r="T22" s="37">
        <v>0</v>
      </c>
      <c r="U22" s="47">
        <v>7.5</v>
      </c>
      <c r="V22" s="47">
        <v>0</v>
      </c>
      <c r="W22" s="47">
        <v>2.5</v>
      </c>
      <c r="X22" s="47">
        <v>0</v>
      </c>
      <c r="Y22" s="36">
        <f t="shared" ref="Y22:Y89" si="1">SUM(U22:X22)</f>
        <v>10</v>
      </c>
      <c r="Z22" s="47"/>
      <c r="AA22" s="3" t="s">
        <v>72</v>
      </c>
      <c r="AB22" s="3">
        <v>701</v>
      </c>
      <c r="AC22" s="75">
        <f t="shared" ref="AC22:AC37" si="2">SUMIF(DEPS,AB22,PADS)</f>
        <v>383.30610000000007</v>
      </c>
      <c r="AD22" s="75">
        <v>399.93</v>
      </c>
      <c r="AE22" s="76">
        <f>AC22-AD22</f>
        <v>-16.623899999999935</v>
      </c>
      <c r="AG22" s="3"/>
      <c r="AH22" s="3" t="s">
        <v>4</v>
      </c>
      <c r="AI22" s="75">
        <f t="shared" ref="AI22:AI30" si="3">SUMIF(ESTUDIS,AH22,PADS)</f>
        <v>1859.1972749999993</v>
      </c>
      <c r="AJ22" s="3" t="s">
        <v>216</v>
      </c>
      <c r="AK22" s="75">
        <f>SUMIF(TIPUS,AJ22,PADS)</f>
        <v>6259.5202500000005</v>
      </c>
    </row>
    <row r="23" spans="1:65" ht="15" x14ac:dyDescent="0.25">
      <c r="A23" s="36" t="s">
        <v>71</v>
      </c>
      <c r="B23" s="36" t="s">
        <v>168</v>
      </c>
      <c r="C23" s="36" t="s">
        <v>244</v>
      </c>
      <c r="D23" s="36" t="s">
        <v>216</v>
      </c>
      <c r="E23" s="36" t="s">
        <v>248</v>
      </c>
      <c r="F23" s="36" t="s">
        <v>228</v>
      </c>
      <c r="G23" s="37">
        <v>6</v>
      </c>
      <c r="H23" s="45">
        <f t="shared" si="0"/>
        <v>26.122499999999999</v>
      </c>
      <c r="I23" s="38"/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6" t="s">
        <v>168</v>
      </c>
      <c r="P23" s="63">
        <v>0</v>
      </c>
      <c r="Q23" s="70">
        <v>1</v>
      </c>
      <c r="R23" s="37">
        <v>0</v>
      </c>
      <c r="S23" s="37">
        <v>3</v>
      </c>
      <c r="T23" s="37">
        <v>0</v>
      </c>
      <c r="U23" s="47">
        <v>7.5</v>
      </c>
      <c r="V23" s="47">
        <v>0</v>
      </c>
      <c r="W23" s="47">
        <v>2.5</v>
      </c>
      <c r="X23" s="47">
        <v>0</v>
      </c>
      <c r="Y23" s="36">
        <f t="shared" si="1"/>
        <v>10</v>
      </c>
      <c r="Z23" s="47"/>
      <c r="AA23" s="3" t="s">
        <v>160</v>
      </c>
      <c r="AB23" s="3">
        <v>702</v>
      </c>
      <c r="AC23" s="75">
        <f t="shared" si="2"/>
        <v>563.83799999999974</v>
      </c>
      <c r="AD23" s="75">
        <v>555.52</v>
      </c>
      <c r="AE23" s="76">
        <f t="shared" ref="AE23:AE37" si="4">AC23-AD23</f>
        <v>8.3179999999997563</v>
      </c>
      <c r="AG23" s="3"/>
      <c r="AH23" s="3" t="s">
        <v>269</v>
      </c>
      <c r="AI23" s="75">
        <f t="shared" si="3"/>
        <v>865.09889999999939</v>
      </c>
      <c r="AJ23" s="3" t="s">
        <v>217</v>
      </c>
      <c r="AK23" s="75">
        <f>SUMIF(TIPUS,AJ23,PADS)</f>
        <v>1116.8330999999987</v>
      </c>
    </row>
    <row r="24" spans="1:65" ht="15" x14ac:dyDescent="0.25">
      <c r="A24" s="36" t="s">
        <v>71</v>
      </c>
      <c r="B24" s="36" t="s">
        <v>168</v>
      </c>
      <c r="C24" s="36" t="s">
        <v>244</v>
      </c>
      <c r="D24" s="36" t="s">
        <v>216</v>
      </c>
      <c r="E24" s="36" t="s">
        <v>249</v>
      </c>
      <c r="F24" s="36" t="s">
        <v>250</v>
      </c>
      <c r="G24" s="37">
        <v>6</v>
      </c>
      <c r="H24" s="45">
        <f t="shared" si="0"/>
        <v>21.915000000000006</v>
      </c>
      <c r="I24" s="37">
        <v>30</v>
      </c>
      <c r="J24" s="37">
        <v>0</v>
      </c>
      <c r="K24" s="37">
        <v>1</v>
      </c>
      <c r="L24" s="37">
        <v>0</v>
      </c>
      <c r="M24" s="37">
        <v>2</v>
      </c>
      <c r="N24" s="37">
        <v>0</v>
      </c>
      <c r="O24" s="36" t="s">
        <v>168</v>
      </c>
      <c r="P24" s="63">
        <v>0</v>
      </c>
      <c r="Q24" s="70">
        <v>0</v>
      </c>
      <c r="R24" s="37">
        <v>0</v>
      </c>
      <c r="S24" s="37">
        <v>0</v>
      </c>
      <c r="T24" s="37">
        <v>0</v>
      </c>
      <c r="U24" s="47">
        <v>7.5</v>
      </c>
      <c r="V24" s="47">
        <v>0</v>
      </c>
      <c r="W24" s="47">
        <v>2.5</v>
      </c>
      <c r="X24" s="47">
        <v>0</v>
      </c>
      <c r="Y24" s="36">
        <f t="shared" si="1"/>
        <v>10</v>
      </c>
      <c r="Z24" s="47"/>
      <c r="AA24" s="3" t="s">
        <v>75</v>
      </c>
      <c r="AB24" s="3">
        <v>707</v>
      </c>
      <c r="AC24" s="75">
        <f t="shared" si="2"/>
        <v>480.84374999999983</v>
      </c>
      <c r="AD24" s="75">
        <v>492</v>
      </c>
      <c r="AE24" s="76">
        <f t="shared" si="4"/>
        <v>-11.156250000000171</v>
      </c>
      <c r="AG24" s="3"/>
      <c r="AH24" s="3" t="s">
        <v>266</v>
      </c>
      <c r="AI24" s="75">
        <f t="shared" si="3"/>
        <v>753.4013999999994</v>
      </c>
      <c r="AJ24" s="3" t="s">
        <v>222</v>
      </c>
      <c r="AK24" s="75">
        <f>SUMIF(TIPUS,AJ24,PADS)</f>
        <v>236.49999999999997</v>
      </c>
    </row>
    <row r="25" spans="1:65" ht="15" x14ac:dyDescent="0.25">
      <c r="A25" s="36" t="s">
        <v>71</v>
      </c>
      <c r="B25" s="36" t="s">
        <v>168</v>
      </c>
      <c r="C25" s="36" t="s">
        <v>244</v>
      </c>
      <c r="D25" s="36" t="s">
        <v>216</v>
      </c>
      <c r="E25" s="36" t="s">
        <v>251</v>
      </c>
      <c r="F25" s="36" t="s">
        <v>252</v>
      </c>
      <c r="G25" s="37">
        <v>6</v>
      </c>
      <c r="H25" s="45">
        <f t="shared" si="0"/>
        <v>21.915000000000006</v>
      </c>
      <c r="I25" s="37">
        <v>31</v>
      </c>
      <c r="J25" s="37">
        <v>0</v>
      </c>
      <c r="K25" s="37">
        <v>1</v>
      </c>
      <c r="L25" s="37">
        <v>0</v>
      </c>
      <c r="M25" s="37">
        <v>2</v>
      </c>
      <c r="N25" s="37">
        <v>0</v>
      </c>
      <c r="O25" s="36" t="s">
        <v>168</v>
      </c>
      <c r="P25" s="63">
        <v>0</v>
      </c>
      <c r="Q25" s="70">
        <v>0</v>
      </c>
      <c r="R25" s="37">
        <v>0</v>
      </c>
      <c r="S25" s="37">
        <v>0</v>
      </c>
      <c r="T25" s="37">
        <v>0</v>
      </c>
      <c r="U25" s="47">
        <v>7.5</v>
      </c>
      <c r="V25" s="47">
        <v>0</v>
      </c>
      <c r="W25" s="47">
        <v>2.5</v>
      </c>
      <c r="X25" s="47">
        <v>0</v>
      </c>
      <c r="Y25" s="36">
        <f t="shared" si="1"/>
        <v>10</v>
      </c>
      <c r="Z25" s="47"/>
      <c r="AA25" s="3" t="s">
        <v>76</v>
      </c>
      <c r="AB25" s="3">
        <v>709</v>
      </c>
      <c r="AC25" s="75">
        <f t="shared" si="2"/>
        <v>591.10781250000025</v>
      </c>
      <c r="AD25" s="75">
        <v>632.4</v>
      </c>
      <c r="AE25" s="76">
        <f t="shared" si="4"/>
        <v>-41.292187499999727</v>
      </c>
      <c r="AG25" s="3"/>
      <c r="AH25" s="3" t="s">
        <v>273</v>
      </c>
      <c r="AI25" s="75">
        <f t="shared" si="3"/>
        <v>2146.447525</v>
      </c>
      <c r="AJ25" s="3"/>
      <c r="AK25" s="73">
        <f>SUM(AK22:AK24)</f>
        <v>7612.8533499999994</v>
      </c>
    </row>
    <row r="26" spans="1:65" ht="15" x14ac:dyDescent="0.25">
      <c r="A26" s="36" t="s">
        <v>71</v>
      </c>
      <c r="B26" s="36" t="s">
        <v>168</v>
      </c>
      <c r="C26" s="36" t="s">
        <v>244</v>
      </c>
      <c r="D26" s="36" t="s">
        <v>216</v>
      </c>
      <c r="E26" s="36" t="s">
        <v>253</v>
      </c>
      <c r="F26" s="36" t="s">
        <v>254</v>
      </c>
      <c r="G26" s="37">
        <v>6</v>
      </c>
      <c r="H26" s="45">
        <f t="shared" si="0"/>
        <v>25.830000000000005</v>
      </c>
      <c r="I26" s="37">
        <v>44</v>
      </c>
      <c r="J26" s="37">
        <v>0</v>
      </c>
      <c r="K26" s="37">
        <v>1</v>
      </c>
      <c r="L26" s="37">
        <v>0</v>
      </c>
      <c r="M26" s="37">
        <v>2</v>
      </c>
      <c r="N26" s="37">
        <v>0</v>
      </c>
      <c r="O26" s="36" t="s">
        <v>168</v>
      </c>
      <c r="P26" s="63">
        <v>0</v>
      </c>
      <c r="Q26" s="70">
        <v>0</v>
      </c>
      <c r="R26" s="37">
        <v>0</v>
      </c>
      <c r="S26" s="37">
        <v>0</v>
      </c>
      <c r="T26" s="37">
        <v>0</v>
      </c>
      <c r="U26" s="47">
        <v>5</v>
      </c>
      <c r="V26" s="47">
        <v>0</v>
      </c>
      <c r="W26" s="47">
        <v>5</v>
      </c>
      <c r="X26" s="47">
        <v>0</v>
      </c>
      <c r="Y26" s="36">
        <f t="shared" si="1"/>
        <v>10</v>
      </c>
      <c r="Z26" s="47"/>
      <c r="AA26" s="3" t="s">
        <v>78</v>
      </c>
      <c r="AB26" s="3">
        <v>710</v>
      </c>
      <c r="AC26" s="75">
        <f t="shared" si="2"/>
        <v>669.25433250000003</v>
      </c>
      <c r="AD26" s="75">
        <v>596.80999999999995</v>
      </c>
      <c r="AE26" s="76">
        <f t="shared" si="4"/>
        <v>72.444332500000087</v>
      </c>
      <c r="AG26" s="3"/>
      <c r="AH26" s="3" t="s">
        <v>244</v>
      </c>
      <c r="AI26" s="75">
        <f t="shared" si="3"/>
        <v>1293.4921499999998</v>
      </c>
      <c r="AJ26" s="3"/>
      <c r="AK26" s="3"/>
    </row>
    <row r="27" spans="1:65" ht="15" x14ac:dyDescent="0.25">
      <c r="A27" s="36" t="s">
        <v>71</v>
      </c>
      <c r="B27" s="36" t="s">
        <v>168</v>
      </c>
      <c r="C27" s="36" t="s">
        <v>244</v>
      </c>
      <c r="D27" s="36" t="s">
        <v>216</v>
      </c>
      <c r="E27" s="36" t="s">
        <v>255</v>
      </c>
      <c r="F27" s="36" t="s">
        <v>229</v>
      </c>
      <c r="G27" s="37">
        <v>6</v>
      </c>
      <c r="H27" s="45">
        <f t="shared" si="0"/>
        <v>25.830000000000005</v>
      </c>
      <c r="I27" s="38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6" t="s">
        <v>168</v>
      </c>
      <c r="P27" s="63">
        <v>0</v>
      </c>
      <c r="Q27" s="70">
        <v>1</v>
      </c>
      <c r="R27" s="37">
        <v>0</v>
      </c>
      <c r="S27" s="37">
        <v>2</v>
      </c>
      <c r="T27" s="37">
        <v>0</v>
      </c>
      <c r="U27" s="47">
        <v>5</v>
      </c>
      <c r="V27" s="47">
        <v>0</v>
      </c>
      <c r="W27" s="47">
        <v>5</v>
      </c>
      <c r="X27" s="47">
        <v>0</v>
      </c>
      <c r="Y27" s="36">
        <f t="shared" si="1"/>
        <v>10</v>
      </c>
      <c r="Z27" s="47"/>
      <c r="AA27" s="3" t="s">
        <v>15</v>
      </c>
      <c r="AB27" s="3">
        <v>712</v>
      </c>
      <c r="AC27" s="75">
        <f t="shared" si="2"/>
        <v>517.28419999999994</v>
      </c>
      <c r="AD27" s="75">
        <v>489.31</v>
      </c>
      <c r="AE27" s="76">
        <f t="shared" si="4"/>
        <v>27.974199999999939</v>
      </c>
      <c r="AG27" s="3" t="s">
        <v>564</v>
      </c>
      <c r="AH27" s="3" t="s">
        <v>324</v>
      </c>
      <c r="AI27" s="75">
        <f t="shared" si="3"/>
        <v>170.64999999999998</v>
      </c>
      <c r="AJ27" s="3"/>
      <c r="AK27" s="3"/>
    </row>
    <row r="28" spans="1:65" ht="15" x14ac:dyDescent="0.25">
      <c r="A28" s="36" t="s">
        <v>71</v>
      </c>
      <c r="B28" s="36" t="s">
        <v>168</v>
      </c>
      <c r="C28" s="36" t="s">
        <v>244</v>
      </c>
      <c r="D28" s="36" t="s">
        <v>222</v>
      </c>
      <c r="E28" s="36" t="s">
        <v>256</v>
      </c>
      <c r="F28" s="36" t="s">
        <v>188</v>
      </c>
      <c r="G28" s="37">
        <v>18</v>
      </c>
      <c r="H28" s="45">
        <f t="shared" si="0"/>
        <v>6.6000000000000014</v>
      </c>
      <c r="I28" s="37">
        <v>1</v>
      </c>
      <c r="J28" s="37">
        <v>0</v>
      </c>
      <c r="K28" s="37">
        <v>3</v>
      </c>
      <c r="L28" s="37">
        <v>0</v>
      </c>
      <c r="M28" s="37">
        <v>0</v>
      </c>
      <c r="N28" s="37">
        <v>0</v>
      </c>
      <c r="O28" s="36" t="s">
        <v>168</v>
      </c>
      <c r="P28" s="63">
        <v>0</v>
      </c>
      <c r="Q28" s="70">
        <v>3</v>
      </c>
      <c r="R28" s="37">
        <v>0</v>
      </c>
      <c r="S28" s="37">
        <v>0</v>
      </c>
      <c r="T28" s="37">
        <v>0</v>
      </c>
      <c r="U28" s="47">
        <f>TFEB/(0.3*G28)</f>
        <v>0.20370370370370375</v>
      </c>
      <c r="V28" s="47">
        <v>0</v>
      </c>
      <c r="W28" s="47">
        <v>0</v>
      </c>
      <c r="X28" s="47">
        <v>0</v>
      </c>
      <c r="Y28" s="36">
        <f t="shared" si="1"/>
        <v>0.20370370370370375</v>
      </c>
      <c r="Z28" s="47"/>
      <c r="AA28" s="3" t="s">
        <v>80</v>
      </c>
      <c r="AB28" s="3">
        <v>713</v>
      </c>
      <c r="AC28" s="75">
        <f t="shared" si="2"/>
        <v>347.54633500000006</v>
      </c>
      <c r="AD28" s="75">
        <v>296.64</v>
      </c>
      <c r="AE28" s="76">
        <f t="shared" si="4"/>
        <v>50.90633500000007</v>
      </c>
      <c r="AG28" s="3" t="s">
        <v>565</v>
      </c>
      <c r="AH28" s="3" t="s">
        <v>0</v>
      </c>
      <c r="AI28" s="75">
        <f t="shared" si="3"/>
        <v>49.143600000000006</v>
      </c>
      <c r="AJ28" s="3"/>
      <c r="AK28" s="3"/>
    </row>
    <row r="29" spans="1:65" ht="15" x14ac:dyDescent="0.25">
      <c r="A29" s="36" t="s">
        <v>71</v>
      </c>
      <c r="B29" s="36" t="s">
        <v>168</v>
      </c>
      <c r="C29" s="36" t="s">
        <v>257</v>
      </c>
      <c r="D29" s="36" t="s">
        <v>217</v>
      </c>
      <c r="E29" s="36" t="s">
        <v>258</v>
      </c>
      <c r="F29" s="36" t="s">
        <v>259</v>
      </c>
      <c r="G29" s="37">
        <v>5</v>
      </c>
      <c r="H29" s="45">
        <f t="shared" si="0"/>
        <v>13.2075</v>
      </c>
      <c r="I29" s="37">
        <v>1</v>
      </c>
      <c r="J29" s="37">
        <v>0</v>
      </c>
      <c r="K29" s="37">
        <v>1</v>
      </c>
      <c r="L29" s="37">
        <v>0</v>
      </c>
      <c r="M29" s="37">
        <v>1</v>
      </c>
      <c r="N29" s="37">
        <v>0</v>
      </c>
      <c r="O29" s="36" t="s">
        <v>168</v>
      </c>
      <c r="P29" s="63">
        <v>0</v>
      </c>
      <c r="Q29" s="70">
        <v>0</v>
      </c>
      <c r="R29" s="37">
        <v>0</v>
      </c>
      <c r="S29" s="37">
        <v>0</v>
      </c>
      <c r="T29" s="37">
        <v>0</v>
      </c>
      <c r="U29" s="47">
        <v>6</v>
      </c>
      <c r="V29" s="47">
        <v>0</v>
      </c>
      <c r="W29" s="47">
        <v>3</v>
      </c>
      <c r="X29" s="47">
        <v>0</v>
      </c>
      <c r="Y29" s="36">
        <f t="shared" si="1"/>
        <v>9</v>
      </c>
      <c r="Z29" s="47"/>
      <c r="AA29" s="3" t="s">
        <v>164</v>
      </c>
      <c r="AB29" s="3">
        <v>717</v>
      </c>
      <c r="AC29" s="75">
        <f t="shared" si="2"/>
        <v>1022.1265499999997</v>
      </c>
      <c r="AD29" s="75">
        <v>1072.71</v>
      </c>
      <c r="AE29" s="76">
        <f t="shared" si="4"/>
        <v>-50.583450000000312</v>
      </c>
      <c r="AG29" s="3" t="s">
        <v>580</v>
      </c>
      <c r="AH29" s="3" t="s">
        <v>257</v>
      </c>
      <c r="AI29" s="75">
        <f t="shared" si="3"/>
        <v>342.92250000000001</v>
      </c>
      <c r="AJ29" s="3"/>
      <c r="AK29" s="3"/>
    </row>
    <row r="30" spans="1:65" ht="15" x14ac:dyDescent="0.25">
      <c r="A30" s="36" t="s">
        <v>71</v>
      </c>
      <c r="B30" s="36" t="s">
        <v>168</v>
      </c>
      <c r="C30" s="36" t="s">
        <v>244</v>
      </c>
      <c r="D30" s="36" t="s">
        <v>217</v>
      </c>
      <c r="E30" s="36" t="s">
        <v>260</v>
      </c>
      <c r="F30" s="36" t="s">
        <v>238</v>
      </c>
      <c r="G30" s="37">
        <v>12</v>
      </c>
      <c r="H30" s="45">
        <f t="shared" si="0"/>
        <v>0.30000000000000004</v>
      </c>
      <c r="I30" s="38"/>
      <c r="J30" s="37">
        <v>0</v>
      </c>
      <c r="K30" s="37">
        <v>1</v>
      </c>
      <c r="L30" s="37">
        <v>0</v>
      </c>
      <c r="M30" s="37">
        <v>0</v>
      </c>
      <c r="N30" s="37">
        <v>0</v>
      </c>
      <c r="O30" s="36" t="s">
        <v>168</v>
      </c>
      <c r="P30" s="63">
        <v>0</v>
      </c>
      <c r="Q30" s="70">
        <v>2</v>
      </c>
      <c r="R30" s="37">
        <v>0</v>
      </c>
      <c r="S30" s="37">
        <v>0</v>
      </c>
      <c r="T30" s="37">
        <v>0</v>
      </c>
      <c r="U30" s="47">
        <v>2.7777777777777776E-2</v>
      </c>
      <c r="V30" s="47">
        <v>0</v>
      </c>
      <c r="W30" s="47">
        <v>0</v>
      </c>
      <c r="X30" s="47">
        <v>0</v>
      </c>
      <c r="Y30" s="36">
        <f t="shared" si="1"/>
        <v>2.7777777777777776E-2</v>
      </c>
      <c r="Z30" s="47"/>
      <c r="AA30" s="3" t="s">
        <v>84</v>
      </c>
      <c r="AB30" s="3">
        <v>723</v>
      </c>
      <c r="AC30" s="75">
        <f t="shared" si="2"/>
        <v>645.22500000000002</v>
      </c>
      <c r="AD30" s="75">
        <v>650.41</v>
      </c>
      <c r="AE30" s="76">
        <f t="shared" si="4"/>
        <v>-5.1849999999999454</v>
      </c>
      <c r="AG30" s="3" t="s">
        <v>566</v>
      </c>
      <c r="AH30" s="3" t="s">
        <v>263</v>
      </c>
      <c r="AI30" s="75">
        <f t="shared" si="3"/>
        <v>132.5</v>
      </c>
      <c r="AJ30" s="3"/>
      <c r="AK30" s="3"/>
    </row>
    <row r="31" spans="1:65" ht="15" x14ac:dyDescent="0.25">
      <c r="A31" s="36" t="s">
        <v>71</v>
      </c>
      <c r="B31" s="36" t="s">
        <v>168</v>
      </c>
      <c r="C31" s="36" t="s">
        <v>244</v>
      </c>
      <c r="D31" s="36" t="s">
        <v>217</v>
      </c>
      <c r="E31" s="36" t="s">
        <v>261</v>
      </c>
      <c r="F31" s="36" t="s">
        <v>262</v>
      </c>
      <c r="G31" s="37">
        <v>6</v>
      </c>
      <c r="H31" s="45">
        <f t="shared" si="0"/>
        <v>17.415000000000003</v>
      </c>
      <c r="I31" s="38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6" t="s">
        <v>168</v>
      </c>
      <c r="P31" s="63">
        <v>0</v>
      </c>
      <c r="Q31" s="70">
        <v>1</v>
      </c>
      <c r="R31" s="37">
        <v>0</v>
      </c>
      <c r="S31" s="37">
        <v>1</v>
      </c>
      <c r="T31" s="37">
        <v>0</v>
      </c>
      <c r="U31" s="47">
        <v>5</v>
      </c>
      <c r="V31" s="47">
        <v>0</v>
      </c>
      <c r="W31" s="47">
        <v>5</v>
      </c>
      <c r="X31" s="47">
        <v>0</v>
      </c>
      <c r="Y31" s="36">
        <f t="shared" si="1"/>
        <v>10</v>
      </c>
      <c r="Z31" s="48" t="s">
        <v>190</v>
      </c>
      <c r="AA31" s="3" t="s">
        <v>87</v>
      </c>
      <c r="AB31" s="3">
        <v>729</v>
      </c>
      <c r="AC31" s="75">
        <f t="shared" si="2"/>
        <v>281.58470750000004</v>
      </c>
      <c r="AD31" s="75">
        <v>303.16000000000003</v>
      </c>
      <c r="AE31" s="76">
        <f t="shared" si="4"/>
        <v>-21.575292499999989</v>
      </c>
      <c r="AG31" s="3"/>
      <c r="AH31" s="3"/>
      <c r="AI31" s="73">
        <f>SUM(AI22:AI30)</f>
        <v>7612.8533499999976</v>
      </c>
      <c r="AJ31" s="3"/>
      <c r="AK31" s="3"/>
    </row>
    <row r="32" spans="1:65" ht="15" x14ac:dyDescent="0.25">
      <c r="A32" s="36" t="s">
        <v>71</v>
      </c>
      <c r="B32" s="36" t="s">
        <v>168</v>
      </c>
      <c r="C32" s="36" t="s">
        <v>263</v>
      </c>
      <c r="D32" s="36" t="s">
        <v>216</v>
      </c>
      <c r="E32" s="36" t="s">
        <v>455</v>
      </c>
      <c r="F32" s="36" t="s">
        <v>456</v>
      </c>
      <c r="G32" s="37">
        <v>5</v>
      </c>
      <c r="H32" s="45">
        <f t="shared" si="0"/>
        <v>13.5</v>
      </c>
      <c r="I32" s="38"/>
      <c r="J32" s="37">
        <v>0</v>
      </c>
      <c r="K32" s="37">
        <v>1</v>
      </c>
      <c r="L32" s="37">
        <v>0</v>
      </c>
      <c r="M32" s="37">
        <v>0</v>
      </c>
      <c r="N32" s="37">
        <v>0</v>
      </c>
      <c r="O32" s="36" t="s">
        <v>168</v>
      </c>
      <c r="P32" s="63">
        <v>0</v>
      </c>
      <c r="Q32" s="70">
        <v>0</v>
      </c>
      <c r="R32" s="37">
        <v>0</v>
      </c>
      <c r="S32" s="37">
        <v>0</v>
      </c>
      <c r="T32" s="37">
        <v>0</v>
      </c>
      <c r="U32" s="47">
        <v>9</v>
      </c>
      <c r="V32" s="47">
        <v>0</v>
      </c>
      <c r="W32" s="47">
        <v>0</v>
      </c>
      <c r="X32" s="47">
        <v>0</v>
      </c>
      <c r="Y32" s="36">
        <f>SUM(U32:X32)</f>
        <v>9</v>
      </c>
      <c r="Z32" s="49"/>
      <c r="AA32" s="3" t="s">
        <v>90</v>
      </c>
      <c r="AB32" s="3">
        <v>732</v>
      </c>
      <c r="AC32" s="75">
        <f t="shared" si="2"/>
        <v>341.52624999999983</v>
      </c>
      <c r="AD32" s="75">
        <v>336.08</v>
      </c>
      <c r="AE32" s="76">
        <f t="shared" si="4"/>
        <v>5.4462499999998499</v>
      </c>
    </row>
    <row r="33" spans="1:31" ht="15" x14ac:dyDescent="0.25">
      <c r="A33" s="36" t="s">
        <v>71</v>
      </c>
      <c r="B33" s="36" t="s">
        <v>168</v>
      </c>
      <c r="C33" s="36" t="s">
        <v>0</v>
      </c>
      <c r="D33" s="36" t="s">
        <v>217</v>
      </c>
      <c r="E33" s="36" t="s">
        <v>311</v>
      </c>
      <c r="F33" s="36" t="s">
        <v>312</v>
      </c>
      <c r="G33" s="37">
        <v>6</v>
      </c>
      <c r="H33" s="45">
        <f t="shared" si="0"/>
        <v>2.8611000000000004</v>
      </c>
      <c r="I33" s="38"/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6" t="s">
        <v>168</v>
      </c>
      <c r="P33" s="63">
        <v>0</v>
      </c>
      <c r="Q33" s="70">
        <v>0</v>
      </c>
      <c r="R33" s="37">
        <v>0</v>
      </c>
      <c r="S33" s="37">
        <v>1</v>
      </c>
      <c r="T33" s="37">
        <v>0</v>
      </c>
      <c r="U33" s="47">
        <v>0</v>
      </c>
      <c r="V33" s="47">
        <v>0</v>
      </c>
      <c r="W33" s="47">
        <v>1.7</v>
      </c>
      <c r="X33" s="47">
        <v>0</v>
      </c>
      <c r="Y33" s="36">
        <f>SUM(U33:X33)</f>
        <v>1.7</v>
      </c>
      <c r="Z33" s="49"/>
      <c r="AA33" s="3" t="s">
        <v>93</v>
      </c>
      <c r="AB33" s="3">
        <v>737</v>
      </c>
      <c r="AC33" s="75">
        <f t="shared" si="2"/>
        <v>272.41000000000003</v>
      </c>
      <c r="AD33" s="75">
        <v>307.32</v>
      </c>
      <c r="AE33" s="76">
        <f t="shared" si="4"/>
        <v>-34.909999999999968</v>
      </c>
    </row>
    <row r="34" spans="1:31" ht="15" x14ac:dyDescent="0.25">
      <c r="A34" s="36" t="s">
        <v>71</v>
      </c>
      <c r="B34" s="36" t="s">
        <v>168</v>
      </c>
      <c r="C34" s="36" t="s">
        <v>244</v>
      </c>
      <c r="D34" s="36" t="s">
        <v>216</v>
      </c>
      <c r="E34" s="36" t="s">
        <v>457</v>
      </c>
      <c r="F34" s="36" t="s">
        <v>458</v>
      </c>
      <c r="G34" s="37">
        <v>6</v>
      </c>
      <c r="H34" s="45">
        <f t="shared" si="0"/>
        <v>25.830000000000005</v>
      </c>
      <c r="I34" s="38"/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6" t="s">
        <v>168</v>
      </c>
      <c r="P34" s="63">
        <v>0</v>
      </c>
      <c r="Q34" s="70">
        <v>1</v>
      </c>
      <c r="R34" s="37">
        <v>0</v>
      </c>
      <c r="S34" s="37">
        <v>2</v>
      </c>
      <c r="T34" s="37">
        <v>0</v>
      </c>
      <c r="U34" s="47">
        <v>5</v>
      </c>
      <c r="V34" s="47">
        <v>0</v>
      </c>
      <c r="W34" s="47">
        <v>5</v>
      </c>
      <c r="X34" s="47">
        <v>0</v>
      </c>
      <c r="Y34" s="36">
        <f>SUM(U34:X34)</f>
        <v>10</v>
      </c>
      <c r="Z34" s="49"/>
      <c r="AA34" s="3" t="s">
        <v>101</v>
      </c>
      <c r="AB34" s="3">
        <v>744</v>
      </c>
      <c r="AC34" s="75">
        <f t="shared" si="2"/>
        <v>276.6015625</v>
      </c>
      <c r="AD34" s="75">
        <v>276.60000000000002</v>
      </c>
      <c r="AE34" s="76">
        <f t="shared" si="4"/>
        <v>1.5624999999772626E-3</v>
      </c>
    </row>
    <row r="35" spans="1:31" ht="15" x14ac:dyDescent="0.25">
      <c r="A35" s="36" t="s">
        <v>71</v>
      </c>
      <c r="B35" s="36" t="s">
        <v>168</v>
      </c>
      <c r="C35" s="36" t="s">
        <v>244</v>
      </c>
      <c r="D35" s="36" t="s">
        <v>216</v>
      </c>
      <c r="E35" s="36" t="s">
        <v>459</v>
      </c>
      <c r="F35" s="36" t="s">
        <v>226</v>
      </c>
      <c r="G35" s="37">
        <v>7.5</v>
      </c>
      <c r="H35" s="45">
        <f t="shared" si="0"/>
        <v>69.075000000000003</v>
      </c>
      <c r="I35" s="37">
        <v>64</v>
      </c>
      <c r="J35" s="37">
        <v>0</v>
      </c>
      <c r="K35" s="37">
        <v>1</v>
      </c>
      <c r="L35" s="37">
        <v>0</v>
      </c>
      <c r="M35" s="37">
        <v>4</v>
      </c>
      <c r="N35" s="37">
        <v>0</v>
      </c>
      <c r="O35" s="36" t="s">
        <v>168</v>
      </c>
      <c r="P35" s="63">
        <v>0</v>
      </c>
      <c r="Q35" s="70">
        <v>1</v>
      </c>
      <c r="R35" s="37">
        <v>0</v>
      </c>
      <c r="S35" s="37">
        <v>1</v>
      </c>
      <c r="T35" s="37">
        <v>0</v>
      </c>
      <c r="U35" s="47">
        <v>6</v>
      </c>
      <c r="V35" s="47">
        <v>0</v>
      </c>
      <c r="W35" s="47">
        <v>4</v>
      </c>
      <c r="X35" s="47">
        <v>0</v>
      </c>
      <c r="Y35" s="36">
        <f>SUM(U35:X35)</f>
        <v>10</v>
      </c>
      <c r="Z35" s="49"/>
      <c r="AA35" s="3" t="s">
        <v>108</v>
      </c>
      <c r="AB35" s="3">
        <v>748</v>
      </c>
      <c r="AC35" s="75">
        <f t="shared" si="2"/>
        <v>353.85374999999999</v>
      </c>
      <c r="AD35" s="75">
        <v>330.2</v>
      </c>
      <c r="AE35" s="76">
        <f t="shared" si="4"/>
        <v>23.653750000000002</v>
      </c>
    </row>
    <row r="36" spans="1:31" ht="15" x14ac:dyDescent="0.25">
      <c r="A36" s="36" t="s">
        <v>71</v>
      </c>
      <c r="B36" s="36" t="s">
        <v>168</v>
      </c>
      <c r="C36" s="36" t="s">
        <v>244</v>
      </c>
      <c r="D36" s="36" t="s">
        <v>216</v>
      </c>
      <c r="E36" s="36" t="s">
        <v>460</v>
      </c>
      <c r="F36" s="36" t="s">
        <v>461</v>
      </c>
      <c r="G36" s="37">
        <v>7.5</v>
      </c>
      <c r="H36" s="45">
        <f t="shared" si="0"/>
        <v>60.660000000000011</v>
      </c>
      <c r="I36" s="37">
        <v>16</v>
      </c>
      <c r="J36" s="37">
        <v>0</v>
      </c>
      <c r="K36" s="37">
        <v>1</v>
      </c>
      <c r="L36" s="37">
        <v>0</v>
      </c>
      <c r="M36" s="37">
        <v>1</v>
      </c>
      <c r="N36" s="37">
        <v>0</v>
      </c>
      <c r="O36" s="36" t="s">
        <v>168</v>
      </c>
      <c r="P36" s="63">
        <v>0</v>
      </c>
      <c r="Q36" s="70">
        <v>1</v>
      </c>
      <c r="R36" s="37">
        <v>0</v>
      </c>
      <c r="S36" s="37">
        <v>3</v>
      </c>
      <c r="T36" s="37">
        <v>0</v>
      </c>
      <c r="U36" s="47">
        <v>6</v>
      </c>
      <c r="V36" s="47">
        <v>0</v>
      </c>
      <c r="W36" s="47">
        <v>4</v>
      </c>
      <c r="X36" s="47">
        <v>0</v>
      </c>
      <c r="Y36" s="36">
        <f>SUM(U36:X36)</f>
        <v>10</v>
      </c>
      <c r="Z36" s="49"/>
      <c r="AA36" s="3" t="s">
        <v>111</v>
      </c>
      <c r="AB36" s="3">
        <v>749</v>
      </c>
      <c r="AC36" s="75">
        <f t="shared" si="2"/>
        <v>716.23850000000004</v>
      </c>
      <c r="AD36" s="75">
        <v>733.97</v>
      </c>
      <c r="AE36" s="76">
        <f t="shared" si="4"/>
        <v>-17.731499999999983</v>
      </c>
    </row>
    <row r="37" spans="1:31" ht="15" x14ac:dyDescent="0.25">
      <c r="A37" s="36" t="s">
        <v>73</v>
      </c>
      <c r="B37" s="36" t="s">
        <v>168</v>
      </c>
      <c r="C37" s="36" t="s">
        <v>263</v>
      </c>
      <c r="D37" s="36" t="s">
        <v>216</v>
      </c>
      <c r="E37" s="36" t="s">
        <v>264</v>
      </c>
      <c r="F37" s="36" t="s">
        <v>265</v>
      </c>
      <c r="G37" s="37">
        <v>5</v>
      </c>
      <c r="H37" s="45">
        <f t="shared" si="0"/>
        <v>4.5</v>
      </c>
      <c r="I37" s="38"/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6" t="s">
        <v>168</v>
      </c>
      <c r="P37" s="63">
        <v>0</v>
      </c>
      <c r="Q37" s="70">
        <v>1</v>
      </c>
      <c r="R37" s="37">
        <v>0</v>
      </c>
      <c r="S37" s="37">
        <v>0</v>
      </c>
      <c r="T37" s="37">
        <v>0</v>
      </c>
      <c r="U37" s="47">
        <v>3</v>
      </c>
      <c r="V37" s="47">
        <v>0</v>
      </c>
      <c r="W37" s="47">
        <v>0</v>
      </c>
      <c r="X37" s="47">
        <v>0</v>
      </c>
      <c r="Y37" s="36">
        <f t="shared" si="1"/>
        <v>3</v>
      </c>
      <c r="Z37" s="48" t="s">
        <v>190</v>
      </c>
      <c r="AA37" s="3" t="s">
        <v>128</v>
      </c>
      <c r="AB37" s="3">
        <v>756</v>
      </c>
      <c r="AC37" s="75">
        <f t="shared" si="2"/>
        <v>150.10649999999995</v>
      </c>
      <c r="AD37" s="75">
        <v>156</v>
      </c>
      <c r="AE37" s="76">
        <f t="shared" si="4"/>
        <v>-5.8935000000000457</v>
      </c>
    </row>
    <row r="38" spans="1:31" ht="15" x14ac:dyDescent="0.25">
      <c r="A38" s="36" t="s">
        <v>73</v>
      </c>
      <c r="B38" s="36" t="s">
        <v>168</v>
      </c>
      <c r="C38" s="36" t="s">
        <v>266</v>
      </c>
      <c r="D38" s="36" t="s">
        <v>216</v>
      </c>
      <c r="E38" s="36" t="s">
        <v>267</v>
      </c>
      <c r="F38" s="36" t="s">
        <v>268</v>
      </c>
      <c r="G38" s="37">
        <v>6</v>
      </c>
      <c r="H38" s="45">
        <f t="shared" si="0"/>
        <v>31.544999999999995</v>
      </c>
      <c r="I38" s="38"/>
      <c r="J38" s="37">
        <v>0</v>
      </c>
      <c r="K38" s="37">
        <v>0.2</v>
      </c>
      <c r="L38" s="37">
        <v>0</v>
      </c>
      <c r="M38" s="37">
        <v>1</v>
      </c>
      <c r="N38" s="37">
        <v>0</v>
      </c>
      <c r="O38" s="36" t="s">
        <v>168</v>
      </c>
      <c r="P38" s="63">
        <v>0</v>
      </c>
      <c r="Q38" s="70">
        <v>0.5</v>
      </c>
      <c r="R38" s="37">
        <v>0</v>
      </c>
      <c r="S38" s="37">
        <v>2</v>
      </c>
      <c r="T38" s="37">
        <v>0</v>
      </c>
      <c r="U38" s="47">
        <v>5</v>
      </c>
      <c r="V38" s="47">
        <v>0</v>
      </c>
      <c r="W38" s="47">
        <v>5</v>
      </c>
      <c r="X38" s="47">
        <v>0</v>
      </c>
      <c r="Y38" s="36">
        <f t="shared" si="1"/>
        <v>10</v>
      </c>
      <c r="Z38" s="47"/>
      <c r="AA38" s="3"/>
      <c r="AB38" s="3"/>
      <c r="AC38" s="73">
        <f>SUM(AC22:AC37)</f>
        <v>7612.8533500000003</v>
      </c>
      <c r="AD38" s="73">
        <f>SUM(AD22:AD37)</f>
        <v>7629.0599999999995</v>
      </c>
      <c r="AE38" s="77">
        <f>SUM(AE22:AE37)</f>
        <v>-16.206650000000394</v>
      </c>
    </row>
    <row r="39" spans="1:31" ht="15" x14ac:dyDescent="0.25">
      <c r="A39" s="36" t="s">
        <v>73</v>
      </c>
      <c r="B39" s="36" t="s">
        <v>168</v>
      </c>
      <c r="C39" s="36" t="s">
        <v>269</v>
      </c>
      <c r="D39" s="36" t="s">
        <v>216</v>
      </c>
      <c r="E39" s="36" t="s">
        <v>267</v>
      </c>
      <c r="F39" s="36" t="s">
        <v>268</v>
      </c>
      <c r="G39" s="37">
        <v>6</v>
      </c>
      <c r="H39" s="45">
        <f t="shared" si="0"/>
        <v>31.544999999999995</v>
      </c>
      <c r="I39" s="38"/>
      <c r="J39" s="37">
        <v>0</v>
      </c>
      <c r="K39" s="37">
        <v>0.2</v>
      </c>
      <c r="L39" s="37">
        <v>0</v>
      </c>
      <c r="M39" s="37">
        <v>1</v>
      </c>
      <c r="N39" s="37">
        <v>0</v>
      </c>
      <c r="O39" s="36" t="s">
        <v>168</v>
      </c>
      <c r="P39" s="63">
        <v>0</v>
      </c>
      <c r="Q39" s="70">
        <v>0.5</v>
      </c>
      <c r="R39" s="37">
        <v>0</v>
      </c>
      <c r="S39" s="37">
        <v>2</v>
      </c>
      <c r="T39" s="37">
        <v>0</v>
      </c>
      <c r="U39" s="47">
        <v>5</v>
      </c>
      <c r="V39" s="47">
        <v>0</v>
      </c>
      <c r="W39" s="47">
        <v>5</v>
      </c>
      <c r="X39" s="47">
        <v>0</v>
      </c>
      <c r="Y39" s="36">
        <f t="shared" si="1"/>
        <v>10</v>
      </c>
      <c r="Z39" s="47"/>
    </row>
    <row r="40" spans="1:31" ht="15" x14ac:dyDescent="0.25">
      <c r="A40" s="36" t="s">
        <v>73</v>
      </c>
      <c r="B40" s="36" t="s">
        <v>168</v>
      </c>
      <c r="C40" s="36" t="s">
        <v>4</v>
      </c>
      <c r="D40" s="36" t="s">
        <v>216</v>
      </c>
      <c r="E40" s="36" t="s">
        <v>267</v>
      </c>
      <c r="F40" s="36" t="s">
        <v>268</v>
      </c>
      <c r="G40" s="37">
        <v>6</v>
      </c>
      <c r="H40" s="45">
        <f t="shared" si="0"/>
        <v>107.55000000000003</v>
      </c>
      <c r="I40" s="38"/>
      <c r="J40" s="37">
        <v>0</v>
      </c>
      <c r="K40" s="37">
        <v>0.6</v>
      </c>
      <c r="L40" s="37">
        <v>0</v>
      </c>
      <c r="M40" s="37">
        <v>2</v>
      </c>
      <c r="N40" s="37">
        <v>0</v>
      </c>
      <c r="O40" s="36" t="s">
        <v>168</v>
      </c>
      <c r="P40" s="63">
        <v>0</v>
      </c>
      <c r="Q40" s="70">
        <v>2</v>
      </c>
      <c r="R40" s="37">
        <v>0</v>
      </c>
      <c r="S40" s="37">
        <v>8</v>
      </c>
      <c r="T40" s="37">
        <v>0</v>
      </c>
      <c r="U40" s="47">
        <v>5</v>
      </c>
      <c r="V40" s="47">
        <v>0</v>
      </c>
      <c r="W40" s="47">
        <v>5</v>
      </c>
      <c r="X40" s="47">
        <v>0</v>
      </c>
      <c r="Y40" s="36">
        <f t="shared" si="1"/>
        <v>10</v>
      </c>
      <c r="Z40" s="47"/>
    </row>
    <row r="41" spans="1:31" ht="15" x14ac:dyDescent="0.25">
      <c r="A41" s="36" t="s">
        <v>73</v>
      </c>
      <c r="B41" s="36" t="s">
        <v>168</v>
      </c>
      <c r="C41" s="36" t="s">
        <v>4</v>
      </c>
      <c r="D41" s="36" t="s">
        <v>216</v>
      </c>
      <c r="E41" s="36" t="s">
        <v>270</v>
      </c>
      <c r="F41" s="36" t="s">
        <v>271</v>
      </c>
      <c r="G41" s="37">
        <v>6</v>
      </c>
      <c r="H41" s="45">
        <f t="shared" si="0"/>
        <v>68.489999999999995</v>
      </c>
      <c r="I41" s="37">
        <v>66</v>
      </c>
      <c r="J41" s="37">
        <v>0</v>
      </c>
      <c r="K41" s="37">
        <v>2</v>
      </c>
      <c r="L41" s="37">
        <v>0</v>
      </c>
      <c r="M41" s="37">
        <v>6</v>
      </c>
      <c r="N41" s="37">
        <v>0</v>
      </c>
      <c r="O41" s="36" t="s">
        <v>168</v>
      </c>
      <c r="P41" s="63">
        <v>0</v>
      </c>
      <c r="Q41" s="70">
        <v>0</v>
      </c>
      <c r="R41" s="37">
        <v>0</v>
      </c>
      <c r="S41" s="37">
        <v>0</v>
      </c>
      <c r="T41" s="37">
        <v>0</v>
      </c>
      <c r="U41" s="47">
        <v>5</v>
      </c>
      <c r="V41" s="47">
        <v>0</v>
      </c>
      <c r="W41" s="47">
        <v>5</v>
      </c>
      <c r="X41" s="47">
        <v>0</v>
      </c>
      <c r="Y41" s="36">
        <f t="shared" si="1"/>
        <v>10</v>
      </c>
      <c r="Z41" s="47"/>
    </row>
    <row r="42" spans="1:31" ht="15" x14ac:dyDescent="0.25">
      <c r="A42" s="36" t="s">
        <v>73</v>
      </c>
      <c r="B42" s="36" t="s">
        <v>168</v>
      </c>
      <c r="C42" s="36" t="s">
        <v>4</v>
      </c>
      <c r="D42" s="36" t="s">
        <v>222</v>
      </c>
      <c r="E42" s="36" t="s">
        <v>272</v>
      </c>
      <c r="F42" s="36" t="s">
        <v>188</v>
      </c>
      <c r="G42" s="37">
        <v>24</v>
      </c>
      <c r="H42" s="45">
        <f t="shared" si="0"/>
        <v>12.100000000000001</v>
      </c>
      <c r="I42" s="37">
        <v>32</v>
      </c>
      <c r="J42" s="37">
        <v>0</v>
      </c>
      <c r="K42" s="37">
        <v>5</v>
      </c>
      <c r="L42" s="37">
        <v>0</v>
      </c>
      <c r="M42" s="37">
        <v>0</v>
      </c>
      <c r="N42" s="37">
        <v>0</v>
      </c>
      <c r="O42" s="36" t="s">
        <v>168</v>
      </c>
      <c r="P42" s="63">
        <v>0</v>
      </c>
      <c r="Q42" s="70">
        <v>6</v>
      </c>
      <c r="R42" s="37">
        <v>0</v>
      </c>
      <c r="S42" s="37">
        <v>0</v>
      </c>
      <c r="T42" s="37">
        <v>0</v>
      </c>
      <c r="U42" s="47">
        <f>TFEA/(0.3*G42)</f>
        <v>0.15277777777777782</v>
      </c>
      <c r="V42" s="47">
        <v>0</v>
      </c>
      <c r="W42" s="47">
        <v>0</v>
      </c>
      <c r="X42" s="47">
        <v>0</v>
      </c>
      <c r="Y42" s="36">
        <f t="shared" si="1"/>
        <v>0.15277777777777782</v>
      </c>
      <c r="Z42" s="47"/>
    </row>
    <row r="43" spans="1:31" ht="15" x14ac:dyDescent="0.25">
      <c r="A43" s="36" t="s">
        <v>73</v>
      </c>
      <c r="B43" s="36" t="s">
        <v>168</v>
      </c>
      <c r="C43" s="36" t="s">
        <v>273</v>
      </c>
      <c r="D43" s="36" t="s">
        <v>216</v>
      </c>
      <c r="E43" s="36" t="s">
        <v>274</v>
      </c>
      <c r="F43" s="36" t="s">
        <v>275</v>
      </c>
      <c r="G43" s="37">
        <v>6</v>
      </c>
      <c r="H43" s="45">
        <f t="shared" si="0"/>
        <v>6.0075000000000012</v>
      </c>
      <c r="I43" s="37">
        <v>90</v>
      </c>
      <c r="J43" s="37">
        <v>0</v>
      </c>
      <c r="K43" s="37">
        <v>2</v>
      </c>
      <c r="L43" s="37">
        <v>0</v>
      </c>
      <c r="M43" s="37">
        <v>5</v>
      </c>
      <c r="N43" s="37">
        <v>0</v>
      </c>
      <c r="O43" s="36" t="s">
        <v>168</v>
      </c>
      <c r="P43" s="63">
        <v>0</v>
      </c>
      <c r="Q43" s="70">
        <v>0</v>
      </c>
      <c r="R43" s="37">
        <v>0</v>
      </c>
      <c r="S43" s="37">
        <v>0</v>
      </c>
      <c r="T43" s="37">
        <v>0</v>
      </c>
      <c r="U43" s="47">
        <v>0.5</v>
      </c>
      <c r="V43" s="47">
        <v>0</v>
      </c>
      <c r="W43" s="47">
        <v>0.5</v>
      </c>
      <c r="X43" s="47">
        <v>0</v>
      </c>
      <c r="Y43" s="36">
        <f t="shared" si="1"/>
        <v>1</v>
      </c>
      <c r="Z43" s="47"/>
    </row>
    <row r="44" spans="1:31" ht="15" x14ac:dyDescent="0.25">
      <c r="A44" s="36" t="s">
        <v>73</v>
      </c>
      <c r="B44" s="36" t="s">
        <v>168</v>
      </c>
      <c r="C44" s="36" t="s">
        <v>273</v>
      </c>
      <c r="D44" s="36" t="s">
        <v>216</v>
      </c>
      <c r="E44" s="36" t="s">
        <v>276</v>
      </c>
      <c r="F44" s="36" t="s">
        <v>277</v>
      </c>
      <c r="G44" s="37">
        <v>6</v>
      </c>
      <c r="H44" s="45">
        <f t="shared" si="0"/>
        <v>12.015000000000002</v>
      </c>
      <c r="I44" s="37">
        <v>1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6" t="s">
        <v>168</v>
      </c>
      <c r="P44" s="63">
        <v>0</v>
      </c>
      <c r="Q44" s="70">
        <v>2</v>
      </c>
      <c r="R44" s="37">
        <v>0</v>
      </c>
      <c r="S44" s="37">
        <v>5</v>
      </c>
      <c r="T44" s="37">
        <v>0</v>
      </c>
      <c r="U44" s="47">
        <v>1</v>
      </c>
      <c r="V44" s="47">
        <v>0</v>
      </c>
      <c r="W44" s="47">
        <v>1</v>
      </c>
      <c r="X44" s="47">
        <v>0</v>
      </c>
      <c r="Y44" s="36">
        <f t="shared" si="1"/>
        <v>2</v>
      </c>
      <c r="Z44" s="47"/>
    </row>
    <row r="45" spans="1:31" ht="15" x14ac:dyDescent="0.25">
      <c r="A45" s="36" t="s">
        <v>73</v>
      </c>
      <c r="B45" s="36" t="s">
        <v>168</v>
      </c>
      <c r="C45" s="36" t="s">
        <v>273</v>
      </c>
      <c r="D45" s="36" t="s">
        <v>216</v>
      </c>
      <c r="E45" s="36" t="s">
        <v>278</v>
      </c>
      <c r="F45" s="36" t="s">
        <v>279</v>
      </c>
      <c r="G45" s="37">
        <v>6</v>
      </c>
      <c r="H45" s="45">
        <f t="shared" si="0"/>
        <v>18.022499999999997</v>
      </c>
      <c r="I45" s="38"/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6" t="s">
        <v>168</v>
      </c>
      <c r="P45" s="63">
        <v>0</v>
      </c>
      <c r="Q45" s="70">
        <v>2</v>
      </c>
      <c r="R45" s="37">
        <v>0</v>
      </c>
      <c r="S45" s="37">
        <v>5</v>
      </c>
      <c r="T45" s="37">
        <v>0</v>
      </c>
      <c r="U45" s="47">
        <v>1.4999999999999998</v>
      </c>
      <c r="V45" s="47">
        <v>0</v>
      </c>
      <c r="W45" s="47">
        <v>1.4999999999999998</v>
      </c>
      <c r="X45" s="47">
        <v>0</v>
      </c>
      <c r="Y45" s="36">
        <f t="shared" si="1"/>
        <v>2.9999999999999996</v>
      </c>
      <c r="Z45" s="47"/>
    </row>
    <row r="46" spans="1:31" ht="15" x14ac:dyDescent="0.25">
      <c r="A46" s="36" t="s">
        <v>73</v>
      </c>
      <c r="B46" s="36" t="s">
        <v>168</v>
      </c>
      <c r="C46" s="36" t="s">
        <v>273</v>
      </c>
      <c r="D46" s="36" t="s">
        <v>222</v>
      </c>
      <c r="E46" s="36" t="s">
        <v>280</v>
      </c>
      <c r="F46" s="36" t="s">
        <v>188</v>
      </c>
      <c r="G46" s="37">
        <v>24</v>
      </c>
      <c r="H46" s="45">
        <f t="shared" si="0"/>
        <v>7.700000000000002</v>
      </c>
      <c r="I46" s="37">
        <v>38</v>
      </c>
      <c r="J46" s="37">
        <v>0</v>
      </c>
      <c r="K46" s="37">
        <v>3</v>
      </c>
      <c r="L46" s="37">
        <v>0</v>
      </c>
      <c r="M46" s="37">
        <v>0</v>
      </c>
      <c r="N46" s="37">
        <v>0</v>
      </c>
      <c r="O46" s="36" t="s">
        <v>168</v>
      </c>
      <c r="P46" s="63">
        <v>0</v>
      </c>
      <c r="Q46" s="70">
        <v>4</v>
      </c>
      <c r="R46" s="37">
        <v>0</v>
      </c>
      <c r="S46" s="37">
        <v>0</v>
      </c>
      <c r="T46" s="37">
        <v>0</v>
      </c>
      <c r="U46" s="47">
        <f>TFEA/(0.3*G46)</f>
        <v>0.15277777777777782</v>
      </c>
      <c r="V46" s="47">
        <v>0</v>
      </c>
      <c r="W46" s="47">
        <v>0</v>
      </c>
      <c r="X46" s="47">
        <v>0</v>
      </c>
      <c r="Y46" s="36">
        <f t="shared" si="1"/>
        <v>0.15277777777777782</v>
      </c>
      <c r="Z46" s="47"/>
    </row>
    <row r="47" spans="1:31" ht="15" x14ac:dyDescent="0.25">
      <c r="A47" s="36" t="s">
        <v>73</v>
      </c>
      <c r="B47" s="36" t="s">
        <v>168</v>
      </c>
      <c r="C47" s="36" t="s">
        <v>273</v>
      </c>
      <c r="D47" s="36" t="s">
        <v>216</v>
      </c>
      <c r="E47" s="36" t="s">
        <v>281</v>
      </c>
      <c r="F47" s="36" t="s">
        <v>201</v>
      </c>
      <c r="G47" s="37">
        <v>6</v>
      </c>
      <c r="H47" s="45">
        <f t="shared" si="0"/>
        <v>56.452500000000008</v>
      </c>
      <c r="I47" s="37">
        <v>96</v>
      </c>
      <c r="J47" s="37">
        <v>0</v>
      </c>
      <c r="K47" s="37">
        <v>2</v>
      </c>
      <c r="L47" s="37">
        <v>0</v>
      </c>
      <c r="M47" s="37">
        <v>7</v>
      </c>
      <c r="N47" s="37">
        <v>0</v>
      </c>
      <c r="O47" s="36" t="s">
        <v>168</v>
      </c>
      <c r="P47" s="63">
        <v>0</v>
      </c>
      <c r="Q47" s="70">
        <v>0</v>
      </c>
      <c r="R47" s="37">
        <v>0</v>
      </c>
      <c r="S47" s="37">
        <v>0</v>
      </c>
      <c r="T47" s="37">
        <v>0</v>
      </c>
      <c r="U47" s="47">
        <v>7.5</v>
      </c>
      <c r="V47" s="47">
        <v>0</v>
      </c>
      <c r="W47" s="47">
        <v>2.5</v>
      </c>
      <c r="X47" s="47">
        <v>0</v>
      </c>
      <c r="Y47" s="36">
        <f t="shared" si="1"/>
        <v>10</v>
      </c>
      <c r="Z47" s="47"/>
    </row>
    <row r="48" spans="1:31" ht="15" x14ac:dyDescent="0.25">
      <c r="A48" s="36" t="s">
        <v>73</v>
      </c>
      <c r="B48" s="36" t="s">
        <v>168</v>
      </c>
      <c r="C48" s="36" t="s">
        <v>273</v>
      </c>
      <c r="D48" s="36" t="s">
        <v>216</v>
      </c>
      <c r="E48" s="36" t="s">
        <v>282</v>
      </c>
      <c r="F48" s="36" t="s">
        <v>268</v>
      </c>
      <c r="G48" s="37">
        <v>6</v>
      </c>
      <c r="H48" s="45">
        <f t="shared" si="0"/>
        <v>85.905000000000001</v>
      </c>
      <c r="I48" s="37">
        <v>1</v>
      </c>
      <c r="J48" s="37">
        <v>0</v>
      </c>
      <c r="K48" s="37">
        <v>1</v>
      </c>
      <c r="L48" s="37">
        <v>0</v>
      </c>
      <c r="M48" s="37">
        <v>2</v>
      </c>
      <c r="N48" s="37">
        <v>0</v>
      </c>
      <c r="O48" s="36" t="s">
        <v>168</v>
      </c>
      <c r="P48" s="63">
        <v>0</v>
      </c>
      <c r="Q48" s="70">
        <v>2</v>
      </c>
      <c r="R48" s="37">
        <v>0</v>
      </c>
      <c r="S48" s="37">
        <v>5</v>
      </c>
      <c r="T48" s="37">
        <v>0</v>
      </c>
      <c r="U48" s="47">
        <v>5</v>
      </c>
      <c r="V48" s="47">
        <v>0</v>
      </c>
      <c r="W48" s="47">
        <v>5</v>
      </c>
      <c r="X48" s="47">
        <v>0</v>
      </c>
      <c r="Y48" s="36">
        <f t="shared" si="1"/>
        <v>10</v>
      </c>
      <c r="Z48" s="47"/>
    </row>
    <row r="49" spans="1:26" ht="15" x14ac:dyDescent="0.25">
      <c r="A49" s="36" t="s">
        <v>73</v>
      </c>
      <c r="B49" s="36" t="s">
        <v>168</v>
      </c>
      <c r="C49" s="36" t="s">
        <v>4</v>
      </c>
      <c r="D49" s="36" t="s">
        <v>217</v>
      </c>
      <c r="E49" s="36" t="s">
        <v>283</v>
      </c>
      <c r="F49" s="36" t="s">
        <v>284</v>
      </c>
      <c r="G49" s="37">
        <v>6</v>
      </c>
      <c r="H49" s="45">
        <f t="shared" si="0"/>
        <v>17.707500000000003</v>
      </c>
      <c r="I49" s="37">
        <v>6</v>
      </c>
      <c r="J49" s="37">
        <v>0</v>
      </c>
      <c r="K49" s="37">
        <v>1</v>
      </c>
      <c r="L49" s="37">
        <v>0</v>
      </c>
      <c r="M49" s="37">
        <v>1</v>
      </c>
      <c r="N49" s="37">
        <v>0</v>
      </c>
      <c r="O49" s="36" t="s">
        <v>168</v>
      </c>
      <c r="P49" s="63">
        <v>0</v>
      </c>
      <c r="Q49" s="70">
        <v>0</v>
      </c>
      <c r="R49" s="37">
        <v>0</v>
      </c>
      <c r="S49" s="37">
        <v>0</v>
      </c>
      <c r="T49" s="37">
        <v>0</v>
      </c>
      <c r="U49" s="47">
        <v>7.5</v>
      </c>
      <c r="V49" s="47">
        <v>0</v>
      </c>
      <c r="W49" s="47">
        <v>2.5</v>
      </c>
      <c r="X49" s="47">
        <v>0</v>
      </c>
      <c r="Y49" s="36">
        <f t="shared" si="1"/>
        <v>10</v>
      </c>
      <c r="Z49" s="47"/>
    </row>
    <row r="50" spans="1:26" ht="15" x14ac:dyDescent="0.25">
      <c r="A50" s="36" t="s">
        <v>73</v>
      </c>
      <c r="B50" s="36" t="s">
        <v>168</v>
      </c>
      <c r="C50" s="36" t="s">
        <v>4</v>
      </c>
      <c r="D50" s="36" t="s">
        <v>217</v>
      </c>
      <c r="E50" s="36" t="s">
        <v>285</v>
      </c>
      <c r="F50" s="36" t="s">
        <v>286</v>
      </c>
      <c r="G50" s="37">
        <v>6</v>
      </c>
      <c r="H50" s="45">
        <f t="shared" si="0"/>
        <v>17.707500000000003</v>
      </c>
      <c r="I50" s="37">
        <v>15</v>
      </c>
      <c r="J50" s="37">
        <v>0</v>
      </c>
      <c r="K50" s="37">
        <v>1</v>
      </c>
      <c r="L50" s="37">
        <v>0</v>
      </c>
      <c r="M50" s="37">
        <v>1</v>
      </c>
      <c r="N50" s="37">
        <v>0</v>
      </c>
      <c r="O50" s="36" t="s">
        <v>168</v>
      </c>
      <c r="P50" s="63">
        <v>0</v>
      </c>
      <c r="Q50" s="70">
        <v>0</v>
      </c>
      <c r="R50" s="37">
        <v>0</v>
      </c>
      <c r="S50" s="37">
        <v>0</v>
      </c>
      <c r="T50" s="37">
        <v>0</v>
      </c>
      <c r="U50" s="47">
        <v>7.5</v>
      </c>
      <c r="V50" s="47">
        <v>0</v>
      </c>
      <c r="W50" s="47">
        <v>2.5</v>
      </c>
      <c r="X50" s="47">
        <v>0</v>
      </c>
      <c r="Y50" s="36">
        <f t="shared" si="1"/>
        <v>10</v>
      </c>
      <c r="Z50" s="47"/>
    </row>
    <row r="51" spans="1:26" ht="15" x14ac:dyDescent="0.25">
      <c r="A51" s="36" t="s">
        <v>73</v>
      </c>
      <c r="B51" s="36" t="s">
        <v>168</v>
      </c>
      <c r="C51" s="36" t="s">
        <v>273</v>
      </c>
      <c r="D51" s="36" t="s">
        <v>217</v>
      </c>
      <c r="E51" s="36" t="s">
        <v>287</v>
      </c>
      <c r="F51" s="36" t="s">
        <v>288</v>
      </c>
      <c r="G51" s="37">
        <v>6</v>
      </c>
      <c r="H51" s="45">
        <f t="shared" si="0"/>
        <v>17.707500000000003</v>
      </c>
      <c r="I51" s="37">
        <v>28</v>
      </c>
      <c r="J51" s="37">
        <v>0</v>
      </c>
      <c r="K51" s="37">
        <v>1</v>
      </c>
      <c r="L51" s="37">
        <v>0</v>
      </c>
      <c r="M51" s="37">
        <v>1</v>
      </c>
      <c r="N51" s="37">
        <v>0</v>
      </c>
      <c r="O51" s="36" t="s">
        <v>168</v>
      </c>
      <c r="P51" s="63">
        <v>0</v>
      </c>
      <c r="Q51" s="70">
        <v>0</v>
      </c>
      <c r="R51" s="37">
        <v>0</v>
      </c>
      <c r="S51" s="37">
        <v>0</v>
      </c>
      <c r="T51" s="37">
        <v>0</v>
      </c>
      <c r="U51" s="47">
        <v>7.5</v>
      </c>
      <c r="V51" s="47">
        <v>0</v>
      </c>
      <c r="W51" s="47">
        <v>2.5</v>
      </c>
      <c r="X51" s="47">
        <v>0</v>
      </c>
      <c r="Y51" s="36">
        <f t="shared" si="1"/>
        <v>10</v>
      </c>
      <c r="Z51" s="47"/>
    </row>
    <row r="52" spans="1:26" ht="15" x14ac:dyDescent="0.25">
      <c r="A52" s="36" t="s">
        <v>73</v>
      </c>
      <c r="B52" s="36" t="s">
        <v>168</v>
      </c>
      <c r="C52" s="36" t="s">
        <v>4</v>
      </c>
      <c r="D52" s="36" t="s">
        <v>217</v>
      </c>
      <c r="E52" s="36" t="s">
        <v>287</v>
      </c>
      <c r="F52" s="36" t="s">
        <v>289</v>
      </c>
      <c r="G52" s="37">
        <v>6</v>
      </c>
      <c r="H52" s="45">
        <f t="shared" si="0"/>
        <v>21.915000000000006</v>
      </c>
      <c r="I52" s="37">
        <v>28</v>
      </c>
      <c r="J52" s="37">
        <v>0</v>
      </c>
      <c r="K52" s="37">
        <v>1</v>
      </c>
      <c r="L52" s="37">
        <v>0</v>
      </c>
      <c r="M52" s="37">
        <v>2</v>
      </c>
      <c r="N52" s="37">
        <v>0</v>
      </c>
      <c r="O52" s="36" t="s">
        <v>168</v>
      </c>
      <c r="P52" s="63">
        <v>0</v>
      </c>
      <c r="Q52" s="70">
        <v>0</v>
      </c>
      <c r="R52" s="37">
        <v>0</v>
      </c>
      <c r="S52" s="37">
        <v>0</v>
      </c>
      <c r="T52" s="37">
        <v>0</v>
      </c>
      <c r="U52" s="47">
        <v>7.5</v>
      </c>
      <c r="V52" s="47">
        <v>0</v>
      </c>
      <c r="W52" s="47">
        <v>2.5</v>
      </c>
      <c r="X52" s="47">
        <v>0</v>
      </c>
      <c r="Y52" s="36">
        <f t="shared" si="1"/>
        <v>10</v>
      </c>
      <c r="Z52" s="47"/>
    </row>
    <row r="53" spans="1:26" ht="15" x14ac:dyDescent="0.25">
      <c r="A53" s="36" t="s">
        <v>73</v>
      </c>
      <c r="B53" s="36" t="s">
        <v>168</v>
      </c>
      <c r="C53" s="36" t="s">
        <v>273</v>
      </c>
      <c r="D53" s="36" t="s">
        <v>217</v>
      </c>
      <c r="E53" s="36" t="s">
        <v>290</v>
      </c>
      <c r="F53" s="36" t="s">
        <v>291</v>
      </c>
      <c r="G53" s="37">
        <v>6</v>
      </c>
      <c r="H53" s="45">
        <f t="shared" si="0"/>
        <v>21.915000000000006</v>
      </c>
      <c r="I53" s="37">
        <v>29</v>
      </c>
      <c r="J53" s="37">
        <v>0</v>
      </c>
      <c r="K53" s="37">
        <v>1</v>
      </c>
      <c r="L53" s="37">
        <v>0</v>
      </c>
      <c r="M53" s="37">
        <v>2</v>
      </c>
      <c r="N53" s="37">
        <v>0</v>
      </c>
      <c r="O53" s="36" t="s">
        <v>168</v>
      </c>
      <c r="P53" s="63">
        <v>0</v>
      </c>
      <c r="Q53" s="70">
        <v>0</v>
      </c>
      <c r="R53" s="37">
        <v>0</v>
      </c>
      <c r="S53" s="37">
        <v>0</v>
      </c>
      <c r="T53" s="37">
        <v>0</v>
      </c>
      <c r="U53" s="47">
        <v>7.5</v>
      </c>
      <c r="V53" s="47">
        <v>0</v>
      </c>
      <c r="W53" s="47">
        <v>2.5</v>
      </c>
      <c r="X53" s="47">
        <v>0</v>
      </c>
      <c r="Y53" s="36">
        <f t="shared" si="1"/>
        <v>10</v>
      </c>
      <c r="Z53" s="47"/>
    </row>
    <row r="54" spans="1:26" ht="15" x14ac:dyDescent="0.25">
      <c r="A54" s="36" t="s">
        <v>73</v>
      </c>
      <c r="B54" s="36" t="s">
        <v>168</v>
      </c>
      <c r="C54" s="36" t="s">
        <v>273</v>
      </c>
      <c r="D54" s="36" t="s">
        <v>217</v>
      </c>
      <c r="E54" s="36" t="s">
        <v>292</v>
      </c>
      <c r="F54" s="36" t="s">
        <v>293</v>
      </c>
      <c r="G54" s="37">
        <v>6</v>
      </c>
      <c r="H54" s="45">
        <f t="shared" si="0"/>
        <v>14.61</v>
      </c>
      <c r="I54" s="37">
        <v>21</v>
      </c>
      <c r="J54" s="37">
        <v>0</v>
      </c>
      <c r="K54" s="37">
        <v>1</v>
      </c>
      <c r="L54" s="37">
        <v>0</v>
      </c>
      <c r="M54" s="37">
        <v>2</v>
      </c>
      <c r="N54" s="37">
        <v>0</v>
      </c>
      <c r="O54" s="36" t="s">
        <v>168</v>
      </c>
      <c r="P54" s="63">
        <v>0</v>
      </c>
      <c r="Q54" s="70">
        <v>0</v>
      </c>
      <c r="R54" s="37">
        <v>0</v>
      </c>
      <c r="S54" s="37">
        <v>0</v>
      </c>
      <c r="T54" s="37">
        <v>0</v>
      </c>
      <c r="U54" s="47">
        <v>5</v>
      </c>
      <c r="V54" s="47">
        <v>0</v>
      </c>
      <c r="W54" s="47">
        <v>1.6666666666666667</v>
      </c>
      <c r="X54" s="47">
        <v>0</v>
      </c>
      <c r="Y54" s="36">
        <f t="shared" si="1"/>
        <v>6.666666666666667</v>
      </c>
      <c r="Z54" s="47"/>
    </row>
    <row r="55" spans="1:26" ht="15" x14ac:dyDescent="0.25">
      <c r="A55" s="36" t="s">
        <v>73</v>
      </c>
      <c r="B55" s="36" t="s">
        <v>168</v>
      </c>
      <c r="C55" s="36" t="s">
        <v>273</v>
      </c>
      <c r="D55" s="36" t="s">
        <v>217</v>
      </c>
      <c r="E55" s="36" t="s">
        <v>260</v>
      </c>
      <c r="F55" s="36" t="s">
        <v>238</v>
      </c>
      <c r="G55" s="37">
        <v>12</v>
      </c>
      <c r="H55" s="45">
        <f t="shared" si="0"/>
        <v>0.4</v>
      </c>
      <c r="I55" s="38"/>
      <c r="J55" s="37">
        <v>0</v>
      </c>
      <c r="K55" s="37">
        <v>4</v>
      </c>
      <c r="L55" s="37">
        <v>0</v>
      </c>
      <c r="M55" s="37">
        <v>0</v>
      </c>
      <c r="N55" s="37">
        <v>0</v>
      </c>
      <c r="O55" s="36" t="s">
        <v>168</v>
      </c>
      <c r="P55" s="63">
        <v>0</v>
      </c>
      <c r="Q55" s="70">
        <v>0</v>
      </c>
      <c r="R55" s="37">
        <v>0</v>
      </c>
      <c r="S55" s="37">
        <v>0</v>
      </c>
      <c r="T55" s="37">
        <v>0</v>
      </c>
      <c r="U55" s="47">
        <v>2.7777777777777776E-2</v>
      </c>
      <c r="V55" s="47">
        <v>0</v>
      </c>
      <c r="W55" s="47">
        <v>0</v>
      </c>
      <c r="X55" s="47">
        <v>0</v>
      </c>
      <c r="Y55" s="36">
        <f t="shared" si="1"/>
        <v>2.7777777777777776E-2</v>
      </c>
      <c r="Z55" s="47"/>
    </row>
    <row r="56" spans="1:26" ht="15" x14ac:dyDescent="0.25">
      <c r="A56" s="36" t="s">
        <v>73</v>
      </c>
      <c r="B56" s="36" t="s">
        <v>168</v>
      </c>
      <c r="C56" s="36" t="s">
        <v>4</v>
      </c>
      <c r="D56" s="36" t="s">
        <v>217</v>
      </c>
      <c r="E56" s="36" t="s">
        <v>260</v>
      </c>
      <c r="F56" s="36" t="s">
        <v>238</v>
      </c>
      <c r="G56" s="37">
        <v>12</v>
      </c>
      <c r="H56" s="45">
        <f t="shared" si="0"/>
        <v>0.8</v>
      </c>
      <c r="I56" s="38"/>
      <c r="J56" s="37">
        <v>0</v>
      </c>
      <c r="K56" s="37">
        <v>5</v>
      </c>
      <c r="L56" s="37">
        <v>0</v>
      </c>
      <c r="M56" s="37">
        <v>0</v>
      </c>
      <c r="N56" s="37">
        <v>0</v>
      </c>
      <c r="O56" s="36" t="s">
        <v>168</v>
      </c>
      <c r="P56" s="63">
        <v>0</v>
      </c>
      <c r="Q56" s="70">
        <v>3</v>
      </c>
      <c r="R56" s="37">
        <v>0</v>
      </c>
      <c r="S56" s="37">
        <v>0</v>
      </c>
      <c r="T56" s="37">
        <v>0</v>
      </c>
      <c r="U56" s="47">
        <v>2.7777777777777776E-2</v>
      </c>
      <c r="V56" s="47">
        <v>0</v>
      </c>
      <c r="W56" s="47">
        <v>0</v>
      </c>
      <c r="X56" s="47">
        <v>0</v>
      </c>
      <c r="Y56" s="36">
        <f t="shared" si="1"/>
        <v>2.7777777777777776E-2</v>
      </c>
    </row>
    <row r="57" spans="1:26" ht="30" x14ac:dyDescent="0.25">
      <c r="A57" s="36" t="s">
        <v>73</v>
      </c>
      <c r="B57" s="36" t="s">
        <v>168</v>
      </c>
      <c r="C57" s="36" t="s">
        <v>324</v>
      </c>
      <c r="D57" s="36" t="s">
        <v>217</v>
      </c>
      <c r="E57" s="51" t="s">
        <v>571</v>
      </c>
      <c r="F57" s="36" t="s">
        <v>325</v>
      </c>
      <c r="G57" s="37">
        <v>6</v>
      </c>
      <c r="H57" s="45">
        <f t="shared" si="0"/>
        <v>7.5600000000000014</v>
      </c>
      <c r="I57" s="38"/>
      <c r="J57" s="37">
        <v>0</v>
      </c>
      <c r="K57" s="37">
        <v>1</v>
      </c>
      <c r="L57" s="37">
        <v>0</v>
      </c>
      <c r="M57" s="37">
        <v>2</v>
      </c>
      <c r="N57" s="37">
        <v>0</v>
      </c>
      <c r="O57" s="36" t="s">
        <v>168</v>
      </c>
      <c r="P57" s="63">
        <v>0</v>
      </c>
      <c r="Q57" s="70">
        <v>0</v>
      </c>
      <c r="R57" s="37">
        <v>0</v>
      </c>
      <c r="S57" s="37">
        <v>0</v>
      </c>
      <c r="T57" s="37">
        <v>0</v>
      </c>
      <c r="U57" s="47">
        <v>2.33</v>
      </c>
      <c r="V57" s="47">
        <v>0</v>
      </c>
      <c r="W57" s="47">
        <v>1</v>
      </c>
      <c r="X57" s="47">
        <v>0</v>
      </c>
      <c r="Y57" s="36">
        <f>SUM(U57:X57)</f>
        <v>3.33</v>
      </c>
      <c r="Z57" s="48" t="s">
        <v>190</v>
      </c>
    </row>
    <row r="58" spans="1:26" ht="15" x14ac:dyDescent="0.25">
      <c r="A58" s="51" t="s">
        <v>73</v>
      </c>
      <c r="B58" s="36" t="s">
        <v>168</v>
      </c>
      <c r="C58" s="36" t="s">
        <v>0</v>
      </c>
      <c r="D58" s="36" t="s">
        <v>217</v>
      </c>
      <c r="E58" s="36" t="s">
        <v>311</v>
      </c>
      <c r="F58" s="36" t="s">
        <v>312</v>
      </c>
      <c r="G58" s="37">
        <v>6</v>
      </c>
      <c r="H58" s="45">
        <f t="shared" ref="H58" si="5">((((K58+Q58)*U58)+((L58+R58)*V58)+((M58+S58)*CP*W58)+((N58+T58)*X58))*G58)/10*3</f>
        <v>1.6830000000000003</v>
      </c>
      <c r="I58" s="38"/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6" t="s">
        <v>168</v>
      </c>
      <c r="P58" s="63">
        <v>0</v>
      </c>
      <c r="Q58" s="70">
        <v>0</v>
      </c>
      <c r="R58" s="37">
        <v>0</v>
      </c>
      <c r="S58" s="37">
        <v>1</v>
      </c>
      <c r="T58" s="37">
        <v>0</v>
      </c>
      <c r="U58" s="47">
        <v>0</v>
      </c>
      <c r="V58" s="47">
        <v>0</v>
      </c>
      <c r="W58" s="47">
        <v>1</v>
      </c>
      <c r="X58" s="47">
        <v>0</v>
      </c>
      <c r="Y58" s="36">
        <f t="shared" ref="Y58" si="6">SUM(U58:X58)</f>
        <v>1</v>
      </c>
      <c r="Z58" s="47"/>
    </row>
    <row r="59" spans="1:26" ht="15" x14ac:dyDescent="0.25">
      <c r="A59" s="36" t="s">
        <v>74</v>
      </c>
      <c r="B59" s="36" t="s">
        <v>168</v>
      </c>
      <c r="C59" s="36" t="s">
        <v>266</v>
      </c>
      <c r="D59" s="36" t="s">
        <v>216</v>
      </c>
      <c r="E59" s="36" t="s">
        <v>294</v>
      </c>
      <c r="F59" s="36" t="s">
        <v>295</v>
      </c>
      <c r="G59" s="37">
        <v>6</v>
      </c>
      <c r="H59" s="45">
        <f t="shared" si="0"/>
        <v>23.580000000000005</v>
      </c>
      <c r="I59" s="37">
        <v>5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6" t="s">
        <v>168</v>
      </c>
      <c r="P59" s="63">
        <v>0</v>
      </c>
      <c r="Q59" s="70">
        <v>0.75</v>
      </c>
      <c r="R59" s="37">
        <v>0</v>
      </c>
      <c r="S59" s="37">
        <v>2</v>
      </c>
      <c r="T59" s="37">
        <v>0</v>
      </c>
      <c r="U59" s="47">
        <v>5</v>
      </c>
      <c r="V59" s="47">
        <v>0</v>
      </c>
      <c r="W59" s="47">
        <v>5</v>
      </c>
      <c r="X59" s="47">
        <v>0</v>
      </c>
      <c r="Y59" s="36">
        <f t="shared" si="1"/>
        <v>10</v>
      </c>
      <c r="Z59" s="48"/>
    </row>
    <row r="60" spans="1:26" ht="15" x14ac:dyDescent="0.25">
      <c r="A60" s="36" t="s">
        <v>74</v>
      </c>
      <c r="B60" s="36" t="s">
        <v>168</v>
      </c>
      <c r="C60" s="36" t="s">
        <v>269</v>
      </c>
      <c r="D60" s="36" t="s">
        <v>216</v>
      </c>
      <c r="E60" s="36" t="s">
        <v>294</v>
      </c>
      <c r="F60" s="36" t="s">
        <v>295</v>
      </c>
      <c r="G60" s="37">
        <v>6</v>
      </c>
      <c r="H60" s="45">
        <f t="shared" si="0"/>
        <v>23.580000000000005</v>
      </c>
      <c r="I60" s="37">
        <v>5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6" t="s">
        <v>168</v>
      </c>
      <c r="P60" s="63">
        <v>0</v>
      </c>
      <c r="Q60" s="70">
        <v>0.75</v>
      </c>
      <c r="R60" s="37">
        <v>0</v>
      </c>
      <c r="S60" s="37">
        <v>2</v>
      </c>
      <c r="T60" s="37">
        <v>0</v>
      </c>
      <c r="U60" s="47">
        <v>5</v>
      </c>
      <c r="V60" s="47">
        <v>0</v>
      </c>
      <c r="W60" s="47">
        <v>5</v>
      </c>
      <c r="X60" s="47">
        <v>0</v>
      </c>
      <c r="Y60" s="36">
        <f t="shared" si="1"/>
        <v>10</v>
      </c>
      <c r="Z60" s="48"/>
    </row>
    <row r="61" spans="1:26" ht="15" x14ac:dyDescent="0.25">
      <c r="A61" s="36" t="s">
        <v>74</v>
      </c>
      <c r="B61" s="36" t="s">
        <v>168</v>
      </c>
      <c r="C61" s="36" t="s">
        <v>4</v>
      </c>
      <c r="D61" s="36" t="s">
        <v>216</v>
      </c>
      <c r="E61" s="36" t="s">
        <v>294</v>
      </c>
      <c r="F61" s="36" t="s">
        <v>295</v>
      </c>
      <c r="G61" s="37">
        <v>6</v>
      </c>
      <c r="H61" s="45">
        <f t="shared" si="0"/>
        <v>55.575000000000003</v>
      </c>
      <c r="I61" s="37">
        <v>5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6" t="s">
        <v>168</v>
      </c>
      <c r="P61" s="63">
        <v>0</v>
      </c>
      <c r="Q61" s="70">
        <v>1.5</v>
      </c>
      <c r="R61" s="37">
        <v>0</v>
      </c>
      <c r="S61" s="37">
        <v>5</v>
      </c>
      <c r="T61" s="37">
        <v>0</v>
      </c>
      <c r="U61" s="47">
        <v>5</v>
      </c>
      <c r="V61" s="47">
        <v>0</v>
      </c>
      <c r="W61" s="47">
        <v>5</v>
      </c>
      <c r="X61" s="47">
        <v>0</v>
      </c>
      <c r="Y61" s="36">
        <f t="shared" si="1"/>
        <v>10</v>
      </c>
      <c r="Z61" s="48"/>
    </row>
    <row r="62" spans="1:26" ht="15" x14ac:dyDescent="0.25">
      <c r="A62" s="36" t="s">
        <v>74</v>
      </c>
      <c r="B62" s="36" t="s">
        <v>168</v>
      </c>
      <c r="C62" s="36" t="s">
        <v>273</v>
      </c>
      <c r="D62" s="36" t="s">
        <v>222</v>
      </c>
      <c r="E62" s="36" t="s">
        <v>280</v>
      </c>
      <c r="F62" s="36" t="s">
        <v>188</v>
      </c>
      <c r="G62" s="37">
        <v>24</v>
      </c>
      <c r="H62" s="45">
        <f t="shared" si="0"/>
        <v>2.2000000000000011</v>
      </c>
      <c r="I62" s="37">
        <v>38</v>
      </c>
      <c r="J62" s="37">
        <v>0</v>
      </c>
      <c r="K62" s="37">
        <v>1</v>
      </c>
      <c r="L62" s="37">
        <v>0</v>
      </c>
      <c r="M62" s="37">
        <v>0</v>
      </c>
      <c r="N62" s="37">
        <v>0</v>
      </c>
      <c r="O62" s="36" t="s">
        <v>168</v>
      </c>
      <c r="P62" s="63">
        <v>0</v>
      </c>
      <c r="Q62" s="70">
        <v>1</v>
      </c>
      <c r="R62" s="37">
        <v>0</v>
      </c>
      <c r="S62" s="37">
        <v>0</v>
      </c>
      <c r="T62" s="37">
        <v>0</v>
      </c>
      <c r="U62" s="47">
        <f>TFEA/(0.3*G62)</f>
        <v>0.15277777777777782</v>
      </c>
      <c r="V62" s="47">
        <v>0</v>
      </c>
      <c r="W62" s="47">
        <v>0</v>
      </c>
      <c r="X62" s="47">
        <v>0</v>
      </c>
      <c r="Y62" s="36">
        <f t="shared" si="1"/>
        <v>0.15277777777777782</v>
      </c>
      <c r="Z62" s="47"/>
    </row>
    <row r="63" spans="1:26" ht="15" x14ac:dyDescent="0.25">
      <c r="A63" s="36" t="s">
        <v>74</v>
      </c>
      <c r="B63" s="36" t="s">
        <v>168</v>
      </c>
      <c r="C63" s="36" t="s">
        <v>266</v>
      </c>
      <c r="D63" s="36" t="s">
        <v>216</v>
      </c>
      <c r="E63" s="36" t="s">
        <v>296</v>
      </c>
      <c r="F63" s="36" t="s">
        <v>235</v>
      </c>
      <c r="G63" s="37">
        <v>6</v>
      </c>
      <c r="H63" s="45">
        <f t="shared" si="0"/>
        <v>25.830000000000005</v>
      </c>
      <c r="I63" s="37">
        <v>13</v>
      </c>
      <c r="J63" s="37">
        <v>0</v>
      </c>
      <c r="K63" s="37">
        <v>1</v>
      </c>
      <c r="L63" s="37">
        <v>0</v>
      </c>
      <c r="M63" s="37">
        <v>2</v>
      </c>
      <c r="N63" s="37">
        <v>0</v>
      </c>
      <c r="O63" s="36" t="s">
        <v>168</v>
      </c>
      <c r="P63" s="63">
        <v>0</v>
      </c>
      <c r="Q63" s="70">
        <v>0</v>
      </c>
      <c r="R63" s="37">
        <v>0</v>
      </c>
      <c r="S63" s="37">
        <v>0</v>
      </c>
      <c r="T63" s="37">
        <v>0</v>
      </c>
      <c r="U63" s="47">
        <v>5</v>
      </c>
      <c r="V63" s="47">
        <v>0</v>
      </c>
      <c r="W63" s="47">
        <v>5</v>
      </c>
      <c r="X63" s="47">
        <v>0</v>
      </c>
      <c r="Y63" s="36">
        <f t="shared" si="1"/>
        <v>10</v>
      </c>
      <c r="Z63" s="47"/>
    </row>
    <row r="64" spans="1:26" ht="15" x14ac:dyDescent="0.25">
      <c r="A64" s="36" t="s">
        <v>74</v>
      </c>
      <c r="B64" s="36" t="s">
        <v>168</v>
      </c>
      <c r="C64" s="36" t="s">
        <v>269</v>
      </c>
      <c r="D64" s="36" t="s">
        <v>216</v>
      </c>
      <c r="E64" s="36" t="s">
        <v>297</v>
      </c>
      <c r="F64" s="36" t="s">
        <v>198</v>
      </c>
      <c r="G64" s="37">
        <v>6</v>
      </c>
      <c r="H64" s="45">
        <f t="shared" si="0"/>
        <v>29.744999999999997</v>
      </c>
      <c r="I64" s="37">
        <v>51</v>
      </c>
      <c r="J64" s="37">
        <v>0</v>
      </c>
      <c r="K64" s="37">
        <v>1</v>
      </c>
      <c r="L64" s="37">
        <v>0</v>
      </c>
      <c r="M64" s="37">
        <v>2</v>
      </c>
      <c r="N64" s="37">
        <v>0</v>
      </c>
      <c r="O64" s="36" t="s">
        <v>168</v>
      </c>
      <c r="P64" s="63">
        <v>0</v>
      </c>
      <c r="Q64" s="70">
        <v>0</v>
      </c>
      <c r="R64" s="37">
        <v>0</v>
      </c>
      <c r="S64" s="37">
        <v>0</v>
      </c>
      <c r="T64" s="37">
        <v>0</v>
      </c>
      <c r="U64" s="47">
        <v>2.5</v>
      </c>
      <c r="V64" s="47">
        <v>0</v>
      </c>
      <c r="W64" s="47">
        <v>7.5</v>
      </c>
      <c r="X64" s="47">
        <v>0</v>
      </c>
      <c r="Y64" s="36">
        <f t="shared" si="1"/>
        <v>10</v>
      </c>
      <c r="Z64" s="47"/>
    </row>
    <row r="65" spans="1:26" ht="15" x14ac:dyDescent="0.25">
      <c r="A65" s="36" t="s">
        <v>74</v>
      </c>
      <c r="B65" s="36" t="s">
        <v>168</v>
      </c>
      <c r="C65" s="36" t="s">
        <v>269</v>
      </c>
      <c r="D65" s="36" t="s">
        <v>216</v>
      </c>
      <c r="E65" s="36" t="s">
        <v>298</v>
      </c>
      <c r="F65" s="36" t="s">
        <v>191</v>
      </c>
      <c r="G65" s="37">
        <v>6</v>
      </c>
      <c r="H65" s="45">
        <f t="shared" si="0"/>
        <v>25.830000000000005</v>
      </c>
      <c r="I65" s="38"/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6" t="s">
        <v>168</v>
      </c>
      <c r="P65" s="63">
        <v>0</v>
      </c>
      <c r="Q65" s="70">
        <v>1</v>
      </c>
      <c r="R65" s="37">
        <v>0</v>
      </c>
      <c r="S65" s="37">
        <v>2</v>
      </c>
      <c r="T65" s="37">
        <v>0</v>
      </c>
      <c r="U65" s="47">
        <v>5</v>
      </c>
      <c r="V65" s="47">
        <v>0</v>
      </c>
      <c r="W65" s="47">
        <v>5</v>
      </c>
      <c r="X65" s="47">
        <v>0</v>
      </c>
      <c r="Y65" s="36">
        <f t="shared" si="1"/>
        <v>10</v>
      </c>
      <c r="Z65" s="47"/>
    </row>
    <row r="66" spans="1:26" ht="15" x14ac:dyDescent="0.25">
      <c r="A66" s="36" t="s">
        <v>74</v>
      </c>
      <c r="B66" s="36" t="s">
        <v>168</v>
      </c>
      <c r="C66" s="36" t="s">
        <v>269</v>
      </c>
      <c r="D66" s="36" t="s">
        <v>216</v>
      </c>
      <c r="E66" s="36" t="s">
        <v>299</v>
      </c>
      <c r="F66" s="36" t="s">
        <v>242</v>
      </c>
      <c r="G66" s="37">
        <v>6</v>
      </c>
      <c r="H66" s="45">
        <f t="shared" si="0"/>
        <v>25.830000000000005</v>
      </c>
      <c r="I66" s="38"/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6" t="s">
        <v>168</v>
      </c>
      <c r="P66" s="63">
        <v>0</v>
      </c>
      <c r="Q66" s="70">
        <v>1</v>
      </c>
      <c r="R66" s="37">
        <v>0</v>
      </c>
      <c r="S66" s="37">
        <v>2</v>
      </c>
      <c r="T66" s="37">
        <v>0</v>
      </c>
      <c r="U66" s="47">
        <v>5</v>
      </c>
      <c r="V66" s="47">
        <v>0</v>
      </c>
      <c r="W66" s="47">
        <v>5</v>
      </c>
      <c r="X66" s="47">
        <v>0</v>
      </c>
      <c r="Y66" s="36">
        <f t="shared" si="1"/>
        <v>10</v>
      </c>
      <c r="Z66" s="47"/>
    </row>
    <row r="67" spans="1:26" ht="15" x14ac:dyDescent="0.25">
      <c r="A67" s="36" t="s">
        <v>74</v>
      </c>
      <c r="B67" s="36" t="s">
        <v>168</v>
      </c>
      <c r="C67" s="36" t="s">
        <v>269</v>
      </c>
      <c r="D67" s="36" t="s">
        <v>216</v>
      </c>
      <c r="E67" s="36" t="s">
        <v>300</v>
      </c>
      <c r="F67" s="36" t="s">
        <v>301</v>
      </c>
      <c r="G67" s="37">
        <v>6</v>
      </c>
      <c r="H67" s="45">
        <f t="shared" si="0"/>
        <v>34.244999999999997</v>
      </c>
      <c r="I67" s="37">
        <v>42</v>
      </c>
      <c r="J67" s="37">
        <v>0</v>
      </c>
      <c r="K67" s="37">
        <v>1</v>
      </c>
      <c r="L67" s="37">
        <v>0</v>
      </c>
      <c r="M67" s="37">
        <v>3</v>
      </c>
      <c r="N67" s="37">
        <v>0</v>
      </c>
      <c r="O67" s="36" t="s">
        <v>168</v>
      </c>
      <c r="P67" s="63">
        <v>0</v>
      </c>
      <c r="Q67" s="70">
        <v>0</v>
      </c>
      <c r="R67" s="37">
        <v>0</v>
      </c>
      <c r="S67" s="37">
        <v>0</v>
      </c>
      <c r="T67" s="37">
        <v>0</v>
      </c>
      <c r="U67" s="47">
        <v>5</v>
      </c>
      <c r="V67" s="47">
        <v>0</v>
      </c>
      <c r="W67" s="47">
        <v>5</v>
      </c>
      <c r="X67" s="47">
        <v>0</v>
      </c>
      <c r="Y67" s="36">
        <f t="shared" si="1"/>
        <v>10</v>
      </c>
      <c r="Z67" s="47"/>
    </row>
    <row r="68" spans="1:26" ht="15" x14ac:dyDescent="0.25">
      <c r="A68" s="36" t="s">
        <v>74</v>
      </c>
      <c r="B68" s="36" t="s">
        <v>168</v>
      </c>
      <c r="C68" s="36" t="s">
        <v>269</v>
      </c>
      <c r="D68" s="36" t="s">
        <v>216</v>
      </c>
      <c r="E68" s="36" t="s">
        <v>302</v>
      </c>
      <c r="F68" s="36" t="s">
        <v>303</v>
      </c>
      <c r="G68" s="37">
        <v>6</v>
      </c>
      <c r="H68" s="45">
        <f t="shared" si="0"/>
        <v>29.744999999999997</v>
      </c>
      <c r="I68" s="38"/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6" t="s">
        <v>168</v>
      </c>
      <c r="P68" s="63">
        <v>0</v>
      </c>
      <c r="Q68" s="70">
        <v>1</v>
      </c>
      <c r="R68" s="37">
        <v>0</v>
      </c>
      <c r="S68" s="37">
        <v>2</v>
      </c>
      <c r="T68" s="37">
        <v>0</v>
      </c>
      <c r="U68" s="47">
        <v>2.5</v>
      </c>
      <c r="V68" s="47">
        <v>0</v>
      </c>
      <c r="W68" s="47">
        <v>7.5</v>
      </c>
      <c r="X68" s="47">
        <v>0</v>
      </c>
      <c r="Y68" s="36">
        <f t="shared" si="1"/>
        <v>10</v>
      </c>
      <c r="Z68" s="47"/>
    </row>
    <row r="69" spans="1:26" ht="15" x14ac:dyDescent="0.25">
      <c r="A69" s="36" t="s">
        <v>74</v>
      </c>
      <c r="B69" s="36" t="s">
        <v>168</v>
      </c>
      <c r="C69" s="36" t="s">
        <v>269</v>
      </c>
      <c r="D69" s="36" t="s">
        <v>222</v>
      </c>
      <c r="E69" s="36" t="s">
        <v>304</v>
      </c>
      <c r="F69" s="36" t="s">
        <v>188</v>
      </c>
      <c r="G69" s="37">
        <v>24</v>
      </c>
      <c r="H69" s="45">
        <f t="shared" si="0"/>
        <v>8.8000000000000043</v>
      </c>
      <c r="I69" s="37">
        <v>9</v>
      </c>
      <c r="J69" s="37">
        <v>0</v>
      </c>
      <c r="K69" s="37">
        <v>4</v>
      </c>
      <c r="L69" s="37">
        <v>0</v>
      </c>
      <c r="M69" s="37">
        <v>0</v>
      </c>
      <c r="N69" s="37">
        <v>0</v>
      </c>
      <c r="O69" s="36" t="s">
        <v>168</v>
      </c>
      <c r="P69" s="63">
        <v>0</v>
      </c>
      <c r="Q69" s="70">
        <v>4</v>
      </c>
      <c r="R69" s="37">
        <v>0</v>
      </c>
      <c r="S69" s="37">
        <v>0</v>
      </c>
      <c r="T69" s="37">
        <v>0</v>
      </c>
      <c r="U69" s="47">
        <f>TFEA/(0.3*G69)</f>
        <v>0.15277777777777782</v>
      </c>
      <c r="V69" s="47">
        <v>0</v>
      </c>
      <c r="W69" s="47">
        <v>0</v>
      </c>
      <c r="X69" s="47">
        <v>0</v>
      </c>
      <c r="Y69" s="36">
        <f t="shared" si="1"/>
        <v>0.15277777777777782</v>
      </c>
      <c r="Z69" s="47"/>
    </row>
    <row r="70" spans="1:26" ht="15" x14ac:dyDescent="0.25">
      <c r="A70" s="36" t="s">
        <v>74</v>
      </c>
      <c r="B70" s="36" t="s">
        <v>168</v>
      </c>
      <c r="C70" s="36" t="s">
        <v>269</v>
      </c>
      <c r="D70" s="36" t="s">
        <v>217</v>
      </c>
      <c r="E70" s="36" t="s">
        <v>305</v>
      </c>
      <c r="F70" s="36" t="s">
        <v>306</v>
      </c>
      <c r="G70" s="37">
        <v>6</v>
      </c>
      <c r="H70" s="45">
        <f t="shared" si="0"/>
        <v>17.415000000000003</v>
      </c>
      <c r="I70" s="37">
        <v>16</v>
      </c>
      <c r="J70" s="37">
        <v>0</v>
      </c>
      <c r="K70" s="37">
        <v>1</v>
      </c>
      <c r="L70" s="37">
        <v>0</v>
      </c>
      <c r="M70" s="37">
        <v>1</v>
      </c>
      <c r="N70" s="37">
        <v>0</v>
      </c>
      <c r="O70" s="36" t="s">
        <v>168</v>
      </c>
      <c r="P70" s="63">
        <v>0</v>
      </c>
      <c r="Q70" s="70">
        <v>0</v>
      </c>
      <c r="R70" s="37">
        <v>0</v>
      </c>
      <c r="S70" s="37">
        <v>0</v>
      </c>
      <c r="T70" s="37">
        <v>0</v>
      </c>
      <c r="U70" s="47">
        <v>5</v>
      </c>
      <c r="V70" s="47">
        <v>0</v>
      </c>
      <c r="W70" s="47">
        <v>5</v>
      </c>
      <c r="X70" s="47">
        <v>0</v>
      </c>
      <c r="Y70" s="36">
        <f t="shared" si="1"/>
        <v>10</v>
      </c>
      <c r="Z70" s="47"/>
    </row>
    <row r="71" spans="1:26" ht="15" x14ac:dyDescent="0.25">
      <c r="A71" s="36" t="s">
        <v>74</v>
      </c>
      <c r="B71" s="36" t="s">
        <v>168</v>
      </c>
      <c r="C71" s="36" t="s">
        <v>269</v>
      </c>
      <c r="D71" s="36" t="s">
        <v>217</v>
      </c>
      <c r="E71" s="36" t="s">
        <v>307</v>
      </c>
      <c r="F71" s="36" t="s">
        <v>308</v>
      </c>
      <c r="G71" s="37">
        <v>6</v>
      </c>
      <c r="H71" s="45">
        <f t="shared" si="0"/>
        <v>17.415000000000003</v>
      </c>
      <c r="I71" s="37">
        <v>17</v>
      </c>
      <c r="J71" s="37">
        <v>0</v>
      </c>
      <c r="K71" s="37">
        <v>1</v>
      </c>
      <c r="L71" s="37">
        <v>0</v>
      </c>
      <c r="M71" s="37">
        <v>1</v>
      </c>
      <c r="N71" s="37">
        <v>0</v>
      </c>
      <c r="O71" s="36" t="s">
        <v>168</v>
      </c>
      <c r="P71" s="63">
        <v>0</v>
      </c>
      <c r="Q71" s="70">
        <v>0</v>
      </c>
      <c r="R71" s="37">
        <v>0</v>
      </c>
      <c r="S71" s="37">
        <v>0</v>
      </c>
      <c r="T71" s="37">
        <v>0</v>
      </c>
      <c r="U71" s="47">
        <v>5</v>
      </c>
      <c r="V71" s="47">
        <v>0</v>
      </c>
      <c r="W71" s="47">
        <v>5</v>
      </c>
      <c r="X71" s="47">
        <v>0</v>
      </c>
      <c r="Y71" s="36">
        <f t="shared" si="1"/>
        <v>10</v>
      </c>
      <c r="Z71" s="47"/>
    </row>
    <row r="72" spans="1:26" ht="15" x14ac:dyDescent="0.25">
      <c r="A72" s="36" t="s">
        <v>74</v>
      </c>
      <c r="B72" s="36" t="s">
        <v>168</v>
      </c>
      <c r="C72" s="36" t="s">
        <v>273</v>
      </c>
      <c r="D72" s="36" t="s">
        <v>217</v>
      </c>
      <c r="E72" s="36" t="s">
        <v>309</v>
      </c>
      <c r="F72" s="36" t="s">
        <v>310</v>
      </c>
      <c r="G72" s="37">
        <v>6</v>
      </c>
      <c r="H72" s="45">
        <f t="shared" si="0"/>
        <v>17.707500000000003</v>
      </c>
      <c r="I72" s="37">
        <v>24</v>
      </c>
      <c r="J72" s="37">
        <v>0</v>
      </c>
      <c r="K72" s="37">
        <v>1</v>
      </c>
      <c r="L72" s="37">
        <v>0</v>
      </c>
      <c r="M72" s="37">
        <v>1</v>
      </c>
      <c r="N72" s="37">
        <v>0</v>
      </c>
      <c r="O72" s="36" t="s">
        <v>168</v>
      </c>
      <c r="P72" s="63">
        <v>0</v>
      </c>
      <c r="Q72" s="70">
        <v>0</v>
      </c>
      <c r="R72" s="37">
        <v>0</v>
      </c>
      <c r="S72" s="37">
        <v>0</v>
      </c>
      <c r="T72" s="37">
        <v>0</v>
      </c>
      <c r="U72" s="47">
        <v>7.5</v>
      </c>
      <c r="V72" s="47">
        <v>0</v>
      </c>
      <c r="W72" s="47">
        <v>2.5</v>
      </c>
      <c r="X72" s="47">
        <v>0</v>
      </c>
      <c r="Y72" s="36">
        <f t="shared" si="1"/>
        <v>10</v>
      </c>
      <c r="Z72" s="47"/>
    </row>
    <row r="73" spans="1:26" ht="15" x14ac:dyDescent="0.25">
      <c r="A73" s="36" t="s">
        <v>74</v>
      </c>
      <c r="B73" s="36" t="s">
        <v>168</v>
      </c>
      <c r="C73" s="36" t="s">
        <v>0</v>
      </c>
      <c r="D73" s="36" t="s">
        <v>217</v>
      </c>
      <c r="E73" s="36" t="s">
        <v>311</v>
      </c>
      <c r="F73" s="36" t="s">
        <v>312</v>
      </c>
      <c r="G73" s="37">
        <v>6</v>
      </c>
      <c r="H73" s="45">
        <f t="shared" si="0"/>
        <v>4.2075000000000014</v>
      </c>
      <c r="I73" s="38"/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6" t="s">
        <v>168</v>
      </c>
      <c r="P73" s="63">
        <v>0</v>
      </c>
      <c r="Q73" s="70">
        <v>0</v>
      </c>
      <c r="R73" s="37">
        <v>0</v>
      </c>
      <c r="S73" s="37">
        <v>1</v>
      </c>
      <c r="T73" s="37">
        <v>0</v>
      </c>
      <c r="U73" s="47">
        <v>0</v>
      </c>
      <c r="V73" s="47">
        <v>0</v>
      </c>
      <c r="W73" s="47">
        <v>2.5</v>
      </c>
      <c r="X73" s="47">
        <v>0</v>
      </c>
      <c r="Y73" s="36">
        <f t="shared" si="1"/>
        <v>2.5</v>
      </c>
      <c r="Z73" s="47"/>
    </row>
    <row r="74" spans="1:26" ht="15" x14ac:dyDescent="0.25">
      <c r="A74" s="36" t="s">
        <v>74</v>
      </c>
      <c r="B74" s="36" t="s">
        <v>168</v>
      </c>
      <c r="C74" s="36" t="s">
        <v>257</v>
      </c>
      <c r="D74" s="36" t="s">
        <v>216</v>
      </c>
      <c r="E74" s="36" t="s">
        <v>313</v>
      </c>
      <c r="F74" s="36" t="s">
        <v>314</v>
      </c>
      <c r="G74" s="37">
        <v>5</v>
      </c>
      <c r="H74" s="45">
        <f t="shared" si="0"/>
        <v>21.330000000000005</v>
      </c>
      <c r="I74" s="37">
        <v>22</v>
      </c>
      <c r="J74" s="37">
        <v>0</v>
      </c>
      <c r="K74" s="37">
        <v>1</v>
      </c>
      <c r="L74" s="37">
        <v>0</v>
      </c>
      <c r="M74" s="37">
        <v>2</v>
      </c>
      <c r="N74" s="37">
        <v>0</v>
      </c>
      <c r="O74" s="36" t="s">
        <v>168</v>
      </c>
      <c r="P74" s="63">
        <v>0</v>
      </c>
      <c r="Q74" s="70">
        <v>0</v>
      </c>
      <c r="R74" s="37">
        <v>0</v>
      </c>
      <c r="S74" s="37">
        <v>0</v>
      </c>
      <c r="T74" s="37">
        <v>0</v>
      </c>
      <c r="U74" s="47">
        <v>3</v>
      </c>
      <c r="V74" s="47">
        <v>0</v>
      </c>
      <c r="W74" s="47">
        <v>6</v>
      </c>
      <c r="X74" s="47">
        <v>0</v>
      </c>
      <c r="Y74" s="36">
        <f t="shared" si="1"/>
        <v>9</v>
      </c>
      <c r="Z74" s="47"/>
    </row>
    <row r="75" spans="1:26" ht="15" x14ac:dyDescent="0.25">
      <c r="A75" s="36" t="s">
        <v>74</v>
      </c>
      <c r="B75" s="36" t="s">
        <v>168</v>
      </c>
      <c r="C75" s="36" t="s">
        <v>257</v>
      </c>
      <c r="D75" s="36" t="s">
        <v>216</v>
      </c>
      <c r="E75" s="36" t="s">
        <v>315</v>
      </c>
      <c r="F75" s="36" t="s">
        <v>316</v>
      </c>
      <c r="G75" s="37">
        <v>5</v>
      </c>
      <c r="H75" s="45">
        <f t="shared" si="0"/>
        <v>21.330000000000005</v>
      </c>
      <c r="I75" s="38"/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6" t="s">
        <v>168</v>
      </c>
      <c r="P75" s="63">
        <v>0</v>
      </c>
      <c r="Q75" s="70">
        <v>1</v>
      </c>
      <c r="R75" s="37">
        <v>0</v>
      </c>
      <c r="S75" s="37">
        <v>2</v>
      </c>
      <c r="T75" s="37">
        <v>0</v>
      </c>
      <c r="U75" s="47">
        <v>3</v>
      </c>
      <c r="V75" s="47">
        <v>0</v>
      </c>
      <c r="W75" s="47">
        <v>6</v>
      </c>
      <c r="X75" s="47">
        <v>0</v>
      </c>
      <c r="Y75" s="36">
        <f t="shared" si="1"/>
        <v>9</v>
      </c>
      <c r="Z75" s="47"/>
    </row>
    <row r="76" spans="1:26" ht="15" x14ac:dyDescent="0.25">
      <c r="A76" s="36" t="s">
        <v>74</v>
      </c>
      <c r="B76" s="36" t="s">
        <v>168</v>
      </c>
      <c r="C76" s="36" t="s">
        <v>257</v>
      </c>
      <c r="D76" s="36" t="s">
        <v>216</v>
      </c>
      <c r="E76" s="36" t="s">
        <v>317</v>
      </c>
      <c r="F76" s="36" t="s">
        <v>221</v>
      </c>
      <c r="G76" s="37">
        <v>5</v>
      </c>
      <c r="H76" s="45">
        <f t="shared" si="0"/>
        <v>10.665000000000003</v>
      </c>
      <c r="I76" s="38"/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6" t="s">
        <v>168</v>
      </c>
      <c r="P76" s="63">
        <v>0</v>
      </c>
      <c r="Q76" s="70">
        <v>1</v>
      </c>
      <c r="R76" s="37">
        <v>0</v>
      </c>
      <c r="S76" s="37">
        <v>2</v>
      </c>
      <c r="T76" s="37">
        <v>0</v>
      </c>
      <c r="U76" s="47">
        <v>1.5</v>
      </c>
      <c r="V76" s="47">
        <v>0</v>
      </c>
      <c r="W76" s="47">
        <v>3</v>
      </c>
      <c r="X76" s="47">
        <v>0</v>
      </c>
      <c r="Y76" s="36">
        <f t="shared" si="1"/>
        <v>4.5</v>
      </c>
      <c r="Z76" s="47"/>
    </row>
    <row r="77" spans="1:26" ht="15" x14ac:dyDescent="0.25">
      <c r="A77" s="36" t="s">
        <v>74</v>
      </c>
      <c r="B77" s="36" t="s">
        <v>168</v>
      </c>
      <c r="C77" s="36" t="s">
        <v>257</v>
      </c>
      <c r="D77" s="36" t="s">
        <v>222</v>
      </c>
      <c r="E77" s="36" t="s">
        <v>318</v>
      </c>
      <c r="F77" s="36" t="s">
        <v>231</v>
      </c>
      <c r="G77" s="37">
        <v>15</v>
      </c>
      <c r="H77" s="45">
        <f t="shared" si="0"/>
        <v>11</v>
      </c>
      <c r="I77" s="37">
        <v>4</v>
      </c>
      <c r="J77" s="37">
        <v>0</v>
      </c>
      <c r="K77" s="37">
        <v>10</v>
      </c>
      <c r="L77" s="37">
        <v>0</v>
      </c>
      <c r="M77" s="37">
        <v>0</v>
      </c>
      <c r="N77" s="37">
        <v>0</v>
      </c>
      <c r="O77" s="36" t="s">
        <v>168</v>
      </c>
      <c r="P77" s="63">
        <v>0</v>
      </c>
      <c r="Q77" s="70">
        <v>0</v>
      </c>
      <c r="R77" s="37">
        <v>0</v>
      </c>
      <c r="S77" s="37">
        <v>0</v>
      </c>
      <c r="T77" s="37">
        <v>0</v>
      </c>
      <c r="U77" s="47">
        <f>TFEC/(0.3*G77)</f>
        <v>0.24444444444444446</v>
      </c>
      <c r="V77" s="47">
        <v>0</v>
      </c>
      <c r="W77" s="47">
        <v>0</v>
      </c>
      <c r="X77" s="47">
        <v>0</v>
      </c>
      <c r="Y77" s="36">
        <f t="shared" si="1"/>
        <v>0.24444444444444446</v>
      </c>
      <c r="Z77" s="47"/>
    </row>
    <row r="78" spans="1:26" ht="15" x14ac:dyDescent="0.25">
      <c r="A78" s="36" t="s">
        <v>74</v>
      </c>
      <c r="B78" s="36" t="s">
        <v>168</v>
      </c>
      <c r="C78" s="36" t="s">
        <v>257</v>
      </c>
      <c r="D78" s="36" t="s">
        <v>217</v>
      </c>
      <c r="E78" s="36" t="s">
        <v>319</v>
      </c>
      <c r="F78" s="36" t="s">
        <v>320</v>
      </c>
      <c r="G78" s="37">
        <v>5</v>
      </c>
      <c r="H78" s="45">
        <f t="shared" si="0"/>
        <v>13.2075</v>
      </c>
      <c r="I78" s="37">
        <v>3</v>
      </c>
      <c r="J78" s="37">
        <v>0</v>
      </c>
      <c r="K78" s="37">
        <v>1</v>
      </c>
      <c r="L78" s="37">
        <v>0</v>
      </c>
      <c r="M78" s="37">
        <v>1</v>
      </c>
      <c r="N78" s="37">
        <v>0</v>
      </c>
      <c r="O78" s="36" t="s">
        <v>168</v>
      </c>
      <c r="P78" s="63">
        <v>0</v>
      </c>
      <c r="Q78" s="70">
        <v>0</v>
      </c>
      <c r="R78" s="37">
        <v>0</v>
      </c>
      <c r="S78" s="37">
        <v>0</v>
      </c>
      <c r="T78" s="37">
        <v>0</v>
      </c>
      <c r="U78" s="47">
        <v>6</v>
      </c>
      <c r="V78" s="47">
        <v>0</v>
      </c>
      <c r="W78" s="47">
        <v>3</v>
      </c>
      <c r="X78" s="47">
        <v>0</v>
      </c>
      <c r="Y78" s="36">
        <f t="shared" si="1"/>
        <v>9</v>
      </c>
      <c r="Z78" s="47"/>
    </row>
    <row r="79" spans="1:26" ht="15" x14ac:dyDescent="0.25">
      <c r="A79" s="36" t="s">
        <v>74</v>
      </c>
      <c r="B79" s="36" t="s">
        <v>168</v>
      </c>
      <c r="C79" s="36" t="s">
        <v>257</v>
      </c>
      <c r="D79" s="36" t="s">
        <v>217</v>
      </c>
      <c r="E79" s="36" t="s">
        <v>321</v>
      </c>
      <c r="F79" s="36" t="s">
        <v>232</v>
      </c>
      <c r="G79" s="37">
        <v>5</v>
      </c>
      <c r="H79" s="45">
        <f t="shared" si="0"/>
        <v>12.914999999999999</v>
      </c>
      <c r="I79" s="37">
        <v>3</v>
      </c>
      <c r="J79" s="37">
        <v>0</v>
      </c>
      <c r="K79" s="37">
        <v>1</v>
      </c>
      <c r="L79" s="37">
        <v>0</v>
      </c>
      <c r="M79" s="37">
        <v>1</v>
      </c>
      <c r="N79" s="37">
        <v>0</v>
      </c>
      <c r="O79" s="36" t="s">
        <v>168</v>
      </c>
      <c r="P79" s="63">
        <v>0</v>
      </c>
      <c r="Q79" s="70">
        <v>0</v>
      </c>
      <c r="R79" s="37">
        <v>0</v>
      </c>
      <c r="S79" s="37">
        <v>0</v>
      </c>
      <c r="T79" s="37">
        <v>0</v>
      </c>
      <c r="U79" s="47">
        <v>3</v>
      </c>
      <c r="V79" s="47">
        <v>0</v>
      </c>
      <c r="W79" s="47">
        <v>6</v>
      </c>
      <c r="X79" s="47">
        <v>0</v>
      </c>
      <c r="Y79" s="36">
        <f t="shared" si="1"/>
        <v>9</v>
      </c>
      <c r="Z79" s="47"/>
    </row>
    <row r="80" spans="1:26" ht="15" x14ac:dyDescent="0.25">
      <c r="A80" s="36" t="s">
        <v>74</v>
      </c>
      <c r="B80" s="36" t="s">
        <v>168</v>
      </c>
      <c r="C80" s="36" t="s">
        <v>257</v>
      </c>
      <c r="D80" s="36" t="s">
        <v>217</v>
      </c>
      <c r="E80" s="36" t="s">
        <v>322</v>
      </c>
      <c r="F80" s="36" t="s">
        <v>323</v>
      </c>
      <c r="G80" s="37">
        <v>5</v>
      </c>
      <c r="H80" s="45">
        <f t="shared" si="0"/>
        <v>6.6037499999999998</v>
      </c>
      <c r="I80" s="37">
        <v>6</v>
      </c>
      <c r="J80" s="37">
        <v>0</v>
      </c>
      <c r="K80" s="37">
        <v>1</v>
      </c>
      <c r="L80" s="37">
        <v>0</v>
      </c>
      <c r="M80" s="37">
        <v>1</v>
      </c>
      <c r="N80" s="37">
        <v>0</v>
      </c>
      <c r="O80" s="36" t="s">
        <v>168</v>
      </c>
      <c r="P80" s="63">
        <v>0</v>
      </c>
      <c r="Q80" s="70">
        <v>0</v>
      </c>
      <c r="R80" s="37">
        <v>0</v>
      </c>
      <c r="S80" s="37">
        <v>0</v>
      </c>
      <c r="T80" s="37">
        <v>0</v>
      </c>
      <c r="U80" s="47">
        <v>3</v>
      </c>
      <c r="V80" s="47">
        <v>0</v>
      </c>
      <c r="W80" s="47">
        <v>1.5</v>
      </c>
      <c r="X80" s="47">
        <v>0</v>
      </c>
      <c r="Y80" s="36">
        <f t="shared" si="1"/>
        <v>4.5</v>
      </c>
      <c r="Z80" s="47"/>
    </row>
    <row r="81" spans="1:26" ht="15" x14ac:dyDescent="0.25">
      <c r="A81" s="36" t="s">
        <v>74</v>
      </c>
      <c r="B81" s="36" t="s">
        <v>168</v>
      </c>
      <c r="C81" s="36" t="s">
        <v>273</v>
      </c>
      <c r="D81" s="36" t="s">
        <v>217</v>
      </c>
      <c r="E81" s="36" t="s">
        <v>260</v>
      </c>
      <c r="F81" s="36" t="s">
        <v>238</v>
      </c>
      <c r="G81" s="37">
        <v>12</v>
      </c>
      <c r="H81" s="45">
        <f t="shared" si="0"/>
        <v>0.2</v>
      </c>
      <c r="I81" s="38"/>
      <c r="J81" s="37">
        <v>0</v>
      </c>
      <c r="K81" s="37">
        <v>2</v>
      </c>
      <c r="L81" s="37">
        <v>0</v>
      </c>
      <c r="M81" s="37">
        <v>0</v>
      </c>
      <c r="N81" s="37">
        <v>0</v>
      </c>
      <c r="O81" s="36" t="s">
        <v>168</v>
      </c>
      <c r="P81" s="63">
        <v>0</v>
      </c>
      <c r="Q81" s="70">
        <v>0</v>
      </c>
      <c r="R81" s="37">
        <v>0</v>
      </c>
      <c r="S81" s="37">
        <v>0</v>
      </c>
      <c r="T81" s="37">
        <v>0</v>
      </c>
      <c r="U81" s="47">
        <v>2.7777777777777776E-2</v>
      </c>
      <c r="V81" s="47">
        <v>0</v>
      </c>
      <c r="W81" s="47">
        <v>0</v>
      </c>
      <c r="X81" s="47">
        <v>0</v>
      </c>
      <c r="Y81" s="36">
        <f t="shared" si="1"/>
        <v>2.7777777777777776E-2</v>
      </c>
      <c r="Z81" s="47"/>
    </row>
    <row r="82" spans="1:26" ht="15" x14ac:dyDescent="0.25">
      <c r="A82" s="36" t="s">
        <v>74</v>
      </c>
      <c r="B82" s="36" t="s">
        <v>168</v>
      </c>
      <c r="C82" s="36" t="s">
        <v>269</v>
      </c>
      <c r="D82" s="36" t="s">
        <v>217</v>
      </c>
      <c r="E82" s="36" t="s">
        <v>260</v>
      </c>
      <c r="F82" s="36" t="s">
        <v>238</v>
      </c>
      <c r="G82" s="37">
        <v>12</v>
      </c>
      <c r="H82" s="45">
        <f t="shared" si="0"/>
        <v>0.4</v>
      </c>
      <c r="I82" s="38"/>
      <c r="J82" s="37">
        <v>0</v>
      </c>
      <c r="K82" s="37">
        <v>2</v>
      </c>
      <c r="L82" s="37">
        <v>0</v>
      </c>
      <c r="M82" s="37">
        <v>0</v>
      </c>
      <c r="N82" s="37">
        <v>0</v>
      </c>
      <c r="O82" s="36" t="s">
        <v>168</v>
      </c>
      <c r="P82" s="63">
        <v>0</v>
      </c>
      <c r="Q82" s="70">
        <v>2</v>
      </c>
      <c r="R82" s="37">
        <v>0</v>
      </c>
      <c r="S82" s="37">
        <v>0</v>
      </c>
      <c r="T82" s="37">
        <v>0</v>
      </c>
      <c r="U82" s="47">
        <v>2.7777777777777776E-2</v>
      </c>
      <c r="V82" s="47">
        <v>0</v>
      </c>
      <c r="W82" s="47">
        <v>0</v>
      </c>
      <c r="X82" s="47">
        <v>0</v>
      </c>
      <c r="Y82" s="36">
        <f t="shared" si="1"/>
        <v>2.7777777777777776E-2</v>
      </c>
      <c r="Z82" s="47"/>
    </row>
    <row r="83" spans="1:26" ht="15" x14ac:dyDescent="0.25">
      <c r="A83" s="36" t="s">
        <v>74</v>
      </c>
      <c r="B83" s="36" t="s">
        <v>168</v>
      </c>
      <c r="C83" s="36" t="s">
        <v>4</v>
      </c>
      <c r="D83" s="36" t="s">
        <v>217</v>
      </c>
      <c r="E83" s="36" t="s">
        <v>260</v>
      </c>
      <c r="F83" s="36" t="s">
        <v>238</v>
      </c>
      <c r="G83" s="37">
        <v>12</v>
      </c>
      <c r="H83" s="45">
        <f t="shared" si="0"/>
        <v>0.2</v>
      </c>
      <c r="I83" s="38"/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6" t="s">
        <v>168</v>
      </c>
      <c r="P83" s="63">
        <v>0</v>
      </c>
      <c r="Q83" s="70">
        <v>2</v>
      </c>
      <c r="R83" s="37">
        <v>0</v>
      </c>
      <c r="S83" s="37">
        <v>0</v>
      </c>
      <c r="T83" s="37">
        <v>0</v>
      </c>
      <c r="U83" s="47">
        <v>2.7777777777777776E-2</v>
      </c>
      <c r="V83" s="47">
        <v>0</v>
      </c>
      <c r="W83" s="47">
        <v>0</v>
      </c>
      <c r="X83" s="47">
        <v>0</v>
      </c>
      <c r="Y83" s="36">
        <f t="shared" si="1"/>
        <v>2.7777777777777776E-2</v>
      </c>
      <c r="Z83" s="47"/>
    </row>
    <row r="84" spans="1:26" ht="15" x14ac:dyDescent="0.25">
      <c r="A84" s="36" t="s">
        <v>74</v>
      </c>
      <c r="B84" s="36" t="s">
        <v>168</v>
      </c>
      <c r="C84" s="36" t="s">
        <v>273</v>
      </c>
      <c r="D84" s="36" t="s">
        <v>217</v>
      </c>
      <c r="E84" s="36" t="s">
        <v>328</v>
      </c>
      <c r="F84" s="36" t="s">
        <v>329</v>
      </c>
      <c r="G84" s="37">
        <v>6</v>
      </c>
      <c r="H84" s="45">
        <f t="shared" si="0"/>
        <v>1.7415</v>
      </c>
      <c r="I84" s="38"/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6" t="s">
        <v>168</v>
      </c>
      <c r="P84" s="63">
        <v>0</v>
      </c>
      <c r="Q84" s="70">
        <v>0.2</v>
      </c>
      <c r="R84" s="37">
        <v>0</v>
      </c>
      <c r="S84" s="37">
        <v>0.2</v>
      </c>
      <c r="T84" s="37">
        <v>0</v>
      </c>
      <c r="U84" s="47">
        <v>2.5</v>
      </c>
      <c r="V84" s="47">
        <v>0</v>
      </c>
      <c r="W84" s="47">
        <v>2.5</v>
      </c>
      <c r="X84" s="47">
        <v>0</v>
      </c>
      <c r="Y84" s="36">
        <f t="shared" si="1"/>
        <v>5</v>
      </c>
      <c r="Z84" s="47"/>
    </row>
    <row r="85" spans="1:26" ht="15" x14ac:dyDescent="0.25">
      <c r="A85" s="36" t="s">
        <v>74</v>
      </c>
      <c r="B85" s="36" t="s">
        <v>168</v>
      </c>
      <c r="C85" s="36" t="s">
        <v>266</v>
      </c>
      <c r="D85" s="36" t="s">
        <v>217</v>
      </c>
      <c r="E85" s="36" t="s">
        <v>328</v>
      </c>
      <c r="F85" s="36" t="s">
        <v>329</v>
      </c>
      <c r="G85" s="37">
        <v>6</v>
      </c>
      <c r="H85" s="45">
        <f t="shared" si="0"/>
        <v>1.7415</v>
      </c>
      <c r="I85" s="38"/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6" t="s">
        <v>168</v>
      </c>
      <c r="P85" s="63">
        <v>0</v>
      </c>
      <c r="Q85" s="70">
        <v>0.2</v>
      </c>
      <c r="R85" s="37">
        <v>0</v>
      </c>
      <c r="S85" s="37">
        <v>0.2</v>
      </c>
      <c r="T85" s="37">
        <v>0</v>
      </c>
      <c r="U85" s="47">
        <v>2.5</v>
      </c>
      <c r="V85" s="47">
        <v>0</v>
      </c>
      <c r="W85" s="47">
        <v>2.5</v>
      </c>
      <c r="X85" s="47">
        <v>0</v>
      </c>
      <c r="Y85" s="36">
        <f t="shared" si="1"/>
        <v>5</v>
      </c>
      <c r="Z85" s="47"/>
    </row>
    <row r="86" spans="1:26" ht="15" x14ac:dyDescent="0.25">
      <c r="A86" s="36" t="s">
        <v>74</v>
      </c>
      <c r="B86" s="36" t="s">
        <v>168</v>
      </c>
      <c r="C86" s="36" t="s">
        <v>244</v>
      </c>
      <c r="D86" s="36" t="s">
        <v>217</v>
      </c>
      <c r="E86" s="36" t="s">
        <v>328</v>
      </c>
      <c r="F86" s="36" t="s">
        <v>329</v>
      </c>
      <c r="G86" s="37">
        <v>6</v>
      </c>
      <c r="H86" s="45">
        <f t="shared" ref="H86:H150" si="7">((((K86+Q86)*U86)+((L86+R86)*V86)+((M86+S86)*CP*W86)+((N86+T86)*X86))*G86)/10*3</f>
        <v>1.7415</v>
      </c>
      <c r="I86" s="38"/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6" t="s">
        <v>168</v>
      </c>
      <c r="P86" s="63">
        <v>0</v>
      </c>
      <c r="Q86" s="70">
        <v>0.2</v>
      </c>
      <c r="R86" s="37">
        <v>0</v>
      </c>
      <c r="S86" s="37">
        <v>0.2</v>
      </c>
      <c r="T86" s="37">
        <v>0</v>
      </c>
      <c r="U86" s="47">
        <v>2.5</v>
      </c>
      <c r="V86" s="47">
        <v>0</v>
      </c>
      <c r="W86" s="47">
        <v>2.5</v>
      </c>
      <c r="X86" s="47">
        <v>0</v>
      </c>
      <c r="Y86" s="36">
        <f t="shared" si="1"/>
        <v>5</v>
      </c>
      <c r="Z86" s="47"/>
    </row>
    <row r="87" spans="1:26" ht="15" x14ac:dyDescent="0.25">
      <c r="A87" s="36" t="s">
        <v>74</v>
      </c>
      <c r="B87" s="36" t="s">
        <v>168</v>
      </c>
      <c r="C87" s="36" t="s">
        <v>269</v>
      </c>
      <c r="D87" s="36" t="s">
        <v>217</v>
      </c>
      <c r="E87" s="36" t="s">
        <v>328</v>
      </c>
      <c r="F87" s="36" t="s">
        <v>329</v>
      </c>
      <c r="G87" s="37">
        <v>6</v>
      </c>
      <c r="H87" s="45">
        <f t="shared" si="7"/>
        <v>1.7415</v>
      </c>
      <c r="I87" s="38"/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6" t="s">
        <v>168</v>
      </c>
      <c r="P87" s="63">
        <v>0</v>
      </c>
      <c r="Q87" s="70">
        <v>0.2</v>
      </c>
      <c r="R87" s="37">
        <v>0</v>
      </c>
      <c r="S87" s="37">
        <v>0.2</v>
      </c>
      <c r="T87" s="37">
        <v>0</v>
      </c>
      <c r="U87" s="47">
        <v>2.5</v>
      </c>
      <c r="V87" s="47">
        <v>0</v>
      </c>
      <c r="W87" s="47">
        <v>2.5</v>
      </c>
      <c r="X87" s="47">
        <v>0</v>
      </c>
      <c r="Y87" s="36">
        <f t="shared" si="1"/>
        <v>5</v>
      </c>
      <c r="Z87" s="47"/>
    </row>
    <row r="88" spans="1:26" ht="15" x14ac:dyDescent="0.25">
      <c r="A88" s="36" t="s">
        <v>74</v>
      </c>
      <c r="B88" s="36" t="s">
        <v>168</v>
      </c>
      <c r="C88" s="36" t="s">
        <v>4</v>
      </c>
      <c r="D88" s="36" t="s">
        <v>217</v>
      </c>
      <c r="E88" s="36" t="s">
        <v>328</v>
      </c>
      <c r="F88" s="36" t="s">
        <v>329</v>
      </c>
      <c r="G88" s="37">
        <v>6</v>
      </c>
      <c r="H88" s="45">
        <f t="shared" si="7"/>
        <v>1.7415</v>
      </c>
      <c r="I88" s="38"/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6" t="s">
        <v>168</v>
      </c>
      <c r="P88" s="63">
        <v>0</v>
      </c>
      <c r="Q88" s="70">
        <v>0.2</v>
      </c>
      <c r="R88" s="37">
        <v>0</v>
      </c>
      <c r="S88" s="37">
        <v>0.2</v>
      </c>
      <c r="T88" s="37">
        <v>0</v>
      </c>
      <c r="U88" s="47">
        <v>2.5</v>
      </c>
      <c r="V88" s="47">
        <v>0</v>
      </c>
      <c r="W88" s="47">
        <v>2.5</v>
      </c>
      <c r="X88" s="47">
        <v>0</v>
      </c>
      <c r="Y88" s="36">
        <f t="shared" si="1"/>
        <v>5</v>
      </c>
      <c r="Z88" s="47"/>
    </row>
    <row r="89" spans="1:26" ht="30" x14ac:dyDescent="0.25">
      <c r="A89" s="36" t="s">
        <v>74</v>
      </c>
      <c r="B89" s="36" t="s">
        <v>168</v>
      </c>
      <c r="C89" s="36" t="s">
        <v>257</v>
      </c>
      <c r="D89" s="36" t="s">
        <v>217</v>
      </c>
      <c r="E89" s="36" t="s">
        <v>330</v>
      </c>
      <c r="F89" s="36" t="s">
        <v>331</v>
      </c>
      <c r="G89" s="37">
        <v>5</v>
      </c>
      <c r="H89" s="45">
        <f t="shared" si="7"/>
        <v>13.2075</v>
      </c>
      <c r="I89" s="37">
        <v>3</v>
      </c>
      <c r="J89" s="37">
        <v>0</v>
      </c>
      <c r="K89" s="37">
        <v>1</v>
      </c>
      <c r="L89" s="37">
        <v>0</v>
      </c>
      <c r="M89" s="37">
        <v>1</v>
      </c>
      <c r="N89" s="37">
        <v>0</v>
      </c>
      <c r="O89" s="36" t="s">
        <v>168</v>
      </c>
      <c r="P89" s="63">
        <v>0</v>
      </c>
      <c r="Q89" s="70">
        <v>0</v>
      </c>
      <c r="R89" s="37">
        <v>0</v>
      </c>
      <c r="S89" s="37">
        <v>0</v>
      </c>
      <c r="T89" s="37">
        <v>0</v>
      </c>
      <c r="U89" s="47">
        <v>6</v>
      </c>
      <c r="V89" s="47">
        <v>0</v>
      </c>
      <c r="W89" s="47">
        <v>3</v>
      </c>
      <c r="X89" s="47">
        <v>0</v>
      </c>
      <c r="Y89" s="36">
        <f t="shared" si="1"/>
        <v>9</v>
      </c>
      <c r="Z89" s="48" t="s">
        <v>190</v>
      </c>
    </row>
    <row r="90" spans="1:26" ht="15" x14ac:dyDescent="0.25">
      <c r="A90" s="51" t="s">
        <v>74</v>
      </c>
      <c r="B90" s="36" t="s">
        <v>168</v>
      </c>
      <c r="C90" s="36" t="s">
        <v>257</v>
      </c>
      <c r="D90" s="36" t="s">
        <v>216</v>
      </c>
      <c r="E90" s="36" t="s">
        <v>544</v>
      </c>
      <c r="F90" s="36" t="s">
        <v>233</v>
      </c>
      <c r="G90" s="37">
        <v>5</v>
      </c>
      <c r="H90" s="45">
        <f>((((K90+Q90)*U90)+((L90+R90)*V90)+((M90+S90)*CP*W90)+((N90+T90)*X90))*G90)/10*3</f>
        <v>19.372500000000002</v>
      </c>
      <c r="I90" s="37">
        <v>22</v>
      </c>
      <c r="J90" s="37">
        <v>0</v>
      </c>
      <c r="K90" s="37">
        <v>1</v>
      </c>
      <c r="L90" s="37">
        <v>0</v>
      </c>
      <c r="M90" s="37">
        <v>2</v>
      </c>
      <c r="N90" s="37">
        <v>0</v>
      </c>
      <c r="O90" s="36" t="s">
        <v>168</v>
      </c>
      <c r="P90" s="63">
        <v>0</v>
      </c>
      <c r="Q90" s="70">
        <v>0</v>
      </c>
      <c r="R90" s="37">
        <v>0</v>
      </c>
      <c r="S90" s="37">
        <v>0</v>
      </c>
      <c r="T90" s="37">
        <v>0</v>
      </c>
      <c r="U90" s="47">
        <v>4.5</v>
      </c>
      <c r="V90" s="47">
        <v>0</v>
      </c>
      <c r="W90" s="47">
        <v>4.5</v>
      </c>
      <c r="X90" s="47">
        <v>0</v>
      </c>
      <c r="Y90" s="36">
        <f>SUM(U90:X90)</f>
        <v>9</v>
      </c>
      <c r="Z90" s="49"/>
    </row>
    <row r="91" spans="1:26" ht="15" x14ac:dyDescent="0.25">
      <c r="A91" s="36" t="s">
        <v>11</v>
      </c>
      <c r="B91" s="36" t="s">
        <v>168</v>
      </c>
      <c r="C91" s="36" t="s">
        <v>273</v>
      </c>
      <c r="D91" s="52" t="s">
        <v>216</v>
      </c>
      <c r="E91" s="36" t="s">
        <v>332</v>
      </c>
      <c r="F91" s="36" t="s">
        <v>333</v>
      </c>
      <c r="G91" s="37">
        <v>6</v>
      </c>
      <c r="H91" s="45">
        <f t="shared" si="7"/>
        <v>7.4160000000000004</v>
      </c>
      <c r="I91" s="37">
        <v>280</v>
      </c>
      <c r="J91" s="37">
        <v>0</v>
      </c>
      <c r="K91" s="37">
        <v>2</v>
      </c>
      <c r="L91" s="37">
        <v>0</v>
      </c>
      <c r="M91" s="37">
        <v>6</v>
      </c>
      <c r="N91" s="37">
        <v>0</v>
      </c>
      <c r="O91" s="36" t="s">
        <v>168</v>
      </c>
      <c r="P91" s="63">
        <v>0</v>
      </c>
      <c r="Q91" s="70">
        <v>0.4</v>
      </c>
      <c r="R91" s="37">
        <v>0</v>
      </c>
      <c r="S91" s="70">
        <v>0.4</v>
      </c>
      <c r="T91" s="37">
        <v>0</v>
      </c>
      <c r="U91" s="47">
        <v>0.9375</v>
      </c>
      <c r="V91" s="47">
        <v>0</v>
      </c>
      <c r="W91" s="47">
        <v>0.3125</v>
      </c>
      <c r="X91" s="47">
        <v>0</v>
      </c>
      <c r="Y91" s="36">
        <f t="shared" ref="Y91:Y154" si="8">SUM(U91:X91)</f>
        <v>1.25</v>
      </c>
      <c r="Z91" s="48" t="s">
        <v>190</v>
      </c>
    </row>
    <row r="92" spans="1:26" ht="15" x14ac:dyDescent="0.25">
      <c r="A92" s="36" t="s">
        <v>11</v>
      </c>
      <c r="B92" s="36" t="s">
        <v>168</v>
      </c>
      <c r="C92" s="36" t="s">
        <v>266</v>
      </c>
      <c r="D92" s="52" t="s">
        <v>216</v>
      </c>
      <c r="E92" s="36" t="s">
        <v>332</v>
      </c>
      <c r="F92" s="36" t="s">
        <v>333</v>
      </c>
      <c r="G92" s="37">
        <v>6</v>
      </c>
      <c r="H92" s="45">
        <f t="shared" si="7"/>
        <v>1.5910312500000003</v>
      </c>
      <c r="I92" s="37">
        <v>280</v>
      </c>
      <c r="J92" s="37">
        <v>0</v>
      </c>
      <c r="K92" s="37">
        <v>0.5</v>
      </c>
      <c r="L92" s="37">
        <v>0</v>
      </c>
      <c r="M92" s="37">
        <v>1</v>
      </c>
      <c r="N92" s="37">
        <v>0</v>
      </c>
      <c r="O92" s="36" t="s">
        <v>168</v>
      </c>
      <c r="P92" s="63">
        <v>0</v>
      </c>
      <c r="Q92" s="70">
        <v>0.1</v>
      </c>
      <c r="R92" s="37">
        <v>0</v>
      </c>
      <c r="S92" s="70">
        <v>0.1</v>
      </c>
      <c r="T92" s="37">
        <v>0</v>
      </c>
      <c r="U92" s="47">
        <v>0.9375</v>
      </c>
      <c r="V92" s="47">
        <v>0</v>
      </c>
      <c r="W92" s="47">
        <v>0.3125</v>
      </c>
      <c r="X92" s="47">
        <v>0</v>
      </c>
      <c r="Y92" s="36">
        <f t="shared" si="8"/>
        <v>1.25</v>
      </c>
      <c r="Z92" s="47"/>
    </row>
    <row r="93" spans="1:26" ht="15" x14ac:dyDescent="0.25">
      <c r="A93" s="36" t="s">
        <v>11</v>
      </c>
      <c r="B93" s="36" t="s">
        <v>168</v>
      </c>
      <c r="C93" s="36" t="s">
        <v>269</v>
      </c>
      <c r="D93" s="52" t="s">
        <v>216</v>
      </c>
      <c r="E93" s="36" t="s">
        <v>332</v>
      </c>
      <c r="F93" s="36" t="s">
        <v>333</v>
      </c>
      <c r="G93" s="37">
        <v>6</v>
      </c>
      <c r="H93" s="45">
        <f t="shared" si="7"/>
        <v>2.1169687500000003</v>
      </c>
      <c r="I93" s="37">
        <v>280</v>
      </c>
      <c r="J93" s="37">
        <v>0</v>
      </c>
      <c r="K93" s="37">
        <v>0.5</v>
      </c>
      <c r="L93" s="37">
        <v>0</v>
      </c>
      <c r="M93" s="37">
        <v>2</v>
      </c>
      <c r="N93" s="37">
        <v>0</v>
      </c>
      <c r="O93" s="36" t="s">
        <v>168</v>
      </c>
      <c r="P93" s="63">
        <v>0</v>
      </c>
      <c r="Q93" s="70">
        <v>0.1</v>
      </c>
      <c r="R93" s="37">
        <v>0</v>
      </c>
      <c r="S93" s="70">
        <v>0.1</v>
      </c>
      <c r="T93" s="37">
        <v>0</v>
      </c>
      <c r="U93" s="47">
        <v>0.9375</v>
      </c>
      <c r="V93" s="47">
        <v>0</v>
      </c>
      <c r="W93" s="47">
        <v>0.3125</v>
      </c>
      <c r="X93" s="47">
        <v>0</v>
      </c>
      <c r="Y93" s="36">
        <f t="shared" si="8"/>
        <v>1.25</v>
      </c>
      <c r="Z93" s="47"/>
    </row>
    <row r="94" spans="1:26" ht="15" x14ac:dyDescent="0.25">
      <c r="A94" s="36" t="s">
        <v>11</v>
      </c>
      <c r="B94" s="36" t="s">
        <v>168</v>
      </c>
      <c r="C94" s="36" t="s">
        <v>4</v>
      </c>
      <c r="D94" s="52" t="s">
        <v>216</v>
      </c>
      <c r="E94" s="36" t="s">
        <v>332</v>
      </c>
      <c r="F94" s="36" t="s">
        <v>333</v>
      </c>
      <c r="G94" s="37">
        <v>6</v>
      </c>
      <c r="H94" s="45">
        <f t="shared" si="7"/>
        <v>6.8900625</v>
      </c>
      <c r="I94" s="37">
        <v>280</v>
      </c>
      <c r="J94" s="37">
        <v>0</v>
      </c>
      <c r="K94" s="37">
        <v>2</v>
      </c>
      <c r="L94" s="37">
        <v>0</v>
      </c>
      <c r="M94" s="37">
        <v>5</v>
      </c>
      <c r="N94" s="37">
        <v>0</v>
      </c>
      <c r="O94" s="36" t="s">
        <v>168</v>
      </c>
      <c r="P94" s="63">
        <v>0</v>
      </c>
      <c r="Q94" s="70">
        <v>0.4</v>
      </c>
      <c r="R94" s="37">
        <v>0</v>
      </c>
      <c r="S94" s="70">
        <v>0.4</v>
      </c>
      <c r="T94" s="37">
        <v>0</v>
      </c>
      <c r="U94" s="47">
        <v>0.9375</v>
      </c>
      <c r="V94" s="47">
        <v>0</v>
      </c>
      <c r="W94" s="47">
        <v>0.3125</v>
      </c>
      <c r="X94" s="47">
        <v>0</v>
      </c>
      <c r="Y94" s="36">
        <f t="shared" si="8"/>
        <v>1.25</v>
      </c>
      <c r="Z94" s="47"/>
    </row>
    <row r="95" spans="1:26" ht="15" x14ac:dyDescent="0.25">
      <c r="A95" s="36" t="s">
        <v>11</v>
      </c>
      <c r="B95" s="36" t="s">
        <v>168</v>
      </c>
      <c r="C95" s="36" t="s">
        <v>273</v>
      </c>
      <c r="D95" s="36" t="s">
        <v>217</v>
      </c>
      <c r="E95" s="36" t="s">
        <v>334</v>
      </c>
      <c r="F95" s="36" t="s">
        <v>335</v>
      </c>
      <c r="G95" s="37">
        <v>6</v>
      </c>
      <c r="H95" s="45">
        <f t="shared" si="7"/>
        <v>1.6830000000000005</v>
      </c>
      <c r="I95" s="38"/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6" t="s">
        <v>168</v>
      </c>
      <c r="P95" s="63">
        <v>0</v>
      </c>
      <c r="Q95" s="70">
        <v>0</v>
      </c>
      <c r="R95" s="37">
        <v>0</v>
      </c>
      <c r="S95" s="70">
        <v>0.2</v>
      </c>
      <c r="T95" s="37">
        <v>0</v>
      </c>
      <c r="U95" s="47">
        <v>5</v>
      </c>
      <c r="V95" s="47">
        <v>0</v>
      </c>
      <c r="W95" s="47">
        <v>5</v>
      </c>
      <c r="X95" s="47">
        <v>0</v>
      </c>
      <c r="Y95" s="36">
        <f t="shared" si="8"/>
        <v>10</v>
      </c>
      <c r="Z95" s="47"/>
    </row>
    <row r="96" spans="1:26" ht="15" x14ac:dyDescent="0.25">
      <c r="A96" s="36" t="s">
        <v>11</v>
      </c>
      <c r="B96" s="36" t="s">
        <v>168</v>
      </c>
      <c r="C96" s="36" t="s">
        <v>266</v>
      </c>
      <c r="D96" s="36" t="s">
        <v>217</v>
      </c>
      <c r="E96" s="36" t="s">
        <v>334</v>
      </c>
      <c r="F96" s="36" t="s">
        <v>335</v>
      </c>
      <c r="G96" s="37">
        <v>6</v>
      </c>
      <c r="H96" s="45">
        <f t="shared" si="7"/>
        <v>1.6830000000000005</v>
      </c>
      <c r="I96" s="38"/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6" t="s">
        <v>168</v>
      </c>
      <c r="P96" s="63">
        <v>0</v>
      </c>
      <c r="Q96" s="70">
        <v>0</v>
      </c>
      <c r="R96" s="37">
        <v>0</v>
      </c>
      <c r="S96" s="70">
        <v>0.2</v>
      </c>
      <c r="T96" s="37">
        <v>0</v>
      </c>
      <c r="U96" s="47">
        <v>5</v>
      </c>
      <c r="V96" s="47">
        <v>0</v>
      </c>
      <c r="W96" s="47">
        <v>5</v>
      </c>
      <c r="X96" s="47">
        <v>0</v>
      </c>
      <c r="Y96" s="36">
        <f t="shared" si="8"/>
        <v>10</v>
      </c>
      <c r="Z96" s="47"/>
    </row>
    <row r="97" spans="1:26" ht="15" x14ac:dyDescent="0.25">
      <c r="A97" s="36" t="s">
        <v>11</v>
      </c>
      <c r="B97" s="36" t="s">
        <v>168</v>
      </c>
      <c r="C97" s="36" t="s">
        <v>244</v>
      </c>
      <c r="D97" s="36" t="s">
        <v>217</v>
      </c>
      <c r="E97" s="36" t="s">
        <v>334</v>
      </c>
      <c r="F97" s="36" t="s">
        <v>335</v>
      </c>
      <c r="G97" s="37">
        <v>6</v>
      </c>
      <c r="H97" s="45">
        <f t="shared" si="7"/>
        <v>1.6830000000000005</v>
      </c>
      <c r="I97" s="38"/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6" t="s">
        <v>168</v>
      </c>
      <c r="P97" s="63">
        <v>0</v>
      </c>
      <c r="Q97" s="70">
        <v>0</v>
      </c>
      <c r="R97" s="37">
        <v>0</v>
      </c>
      <c r="S97" s="70">
        <v>0.2</v>
      </c>
      <c r="T97" s="37">
        <v>0</v>
      </c>
      <c r="U97" s="47">
        <v>5</v>
      </c>
      <c r="V97" s="47">
        <v>0</v>
      </c>
      <c r="W97" s="47">
        <v>5</v>
      </c>
      <c r="X97" s="47">
        <v>0</v>
      </c>
      <c r="Y97" s="36">
        <f t="shared" si="8"/>
        <v>10</v>
      </c>
      <c r="Z97" s="47"/>
    </row>
    <row r="98" spans="1:26" ht="15" x14ac:dyDescent="0.25">
      <c r="A98" s="36" t="s">
        <v>11</v>
      </c>
      <c r="B98" s="36" t="s">
        <v>168</v>
      </c>
      <c r="C98" s="36" t="s">
        <v>269</v>
      </c>
      <c r="D98" s="36" t="s">
        <v>217</v>
      </c>
      <c r="E98" s="36" t="s">
        <v>334</v>
      </c>
      <c r="F98" s="36" t="s">
        <v>335</v>
      </c>
      <c r="G98" s="37">
        <v>6</v>
      </c>
      <c r="H98" s="45">
        <f t="shared" si="7"/>
        <v>1.6830000000000005</v>
      </c>
      <c r="I98" s="38"/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6" t="s">
        <v>168</v>
      </c>
      <c r="P98" s="63">
        <v>0</v>
      </c>
      <c r="Q98" s="70">
        <v>0</v>
      </c>
      <c r="R98" s="37">
        <v>0</v>
      </c>
      <c r="S98" s="70">
        <v>0.2</v>
      </c>
      <c r="T98" s="37">
        <v>0</v>
      </c>
      <c r="U98" s="47">
        <v>5</v>
      </c>
      <c r="V98" s="47">
        <v>0</v>
      </c>
      <c r="W98" s="47">
        <v>5</v>
      </c>
      <c r="X98" s="47">
        <v>0</v>
      </c>
      <c r="Y98" s="36">
        <f t="shared" si="8"/>
        <v>10</v>
      </c>
      <c r="Z98" s="47"/>
    </row>
    <row r="99" spans="1:26" ht="15" x14ac:dyDescent="0.25">
      <c r="A99" s="36" t="s">
        <v>11</v>
      </c>
      <c r="B99" s="36" t="s">
        <v>168</v>
      </c>
      <c r="C99" s="36" t="s">
        <v>4</v>
      </c>
      <c r="D99" s="36" t="s">
        <v>217</v>
      </c>
      <c r="E99" s="36" t="s">
        <v>334</v>
      </c>
      <c r="F99" s="36" t="s">
        <v>335</v>
      </c>
      <c r="G99" s="37">
        <v>6</v>
      </c>
      <c r="H99" s="45">
        <f t="shared" si="7"/>
        <v>1.6830000000000005</v>
      </c>
      <c r="I99" s="38"/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6" t="s">
        <v>168</v>
      </c>
      <c r="P99" s="63">
        <v>0</v>
      </c>
      <c r="Q99" s="70">
        <v>0</v>
      </c>
      <c r="R99" s="37">
        <v>0</v>
      </c>
      <c r="S99" s="70">
        <v>0.2</v>
      </c>
      <c r="T99" s="37">
        <v>0</v>
      </c>
      <c r="U99" s="47">
        <v>5</v>
      </c>
      <c r="V99" s="47">
        <v>0</v>
      </c>
      <c r="W99" s="47">
        <v>5</v>
      </c>
      <c r="X99" s="47">
        <v>0</v>
      </c>
      <c r="Y99" s="36">
        <f t="shared" si="8"/>
        <v>10</v>
      </c>
      <c r="Z99" s="47"/>
    </row>
    <row r="100" spans="1:26" ht="15" x14ac:dyDescent="0.25">
      <c r="A100" s="36" t="s">
        <v>11</v>
      </c>
      <c r="B100" s="36" t="s">
        <v>168</v>
      </c>
      <c r="C100" s="36" t="s">
        <v>273</v>
      </c>
      <c r="D100" s="36" t="s">
        <v>216</v>
      </c>
      <c r="E100" s="36" t="s">
        <v>336</v>
      </c>
      <c r="F100" s="36" t="s">
        <v>192</v>
      </c>
      <c r="G100" s="37">
        <v>6</v>
      </c>
      <c r="H100" s="45">
        <f t="shared" si="7"/>
        <v>69.074999999999989</v>
      </c>
      <c r="I100" s="37">
        <v>74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6" t="s">
        <v>168</v>
      </c>
      <c r="P100" s="63">
        <v>0</v>
      </c>
      <c r="Q100" s="70">
        <v>2</v>
      </c>
      <c r="R100" s="37">
        <v>0</v>
      </c>
      <c r="S100" s="70">
        <v>10</v>
      </c>
      <c r="T100" s="37">
        <v>0</v>
      </c>
      <c r="U100" s="47">
        <v>7.5</v>
      </c>
      <c r="V100" s="47">
        <v>0</v>
      </c>
      <c r="W100" s="47">
        <v>2.5</v>
      </c>
      <c r="X100" s="47">
        <v>0</v>
      </c>
      <c r="Y100" s="36">
        <f t="shared" si="8"/>
        <v>10</v>
      </c>
      <c r="Z100" s="47"/>
    </row>
    <row r="101" spans="1:26" ht="15" x14ac:dyDescent="0.25">
      <c r="A101" s="36" t="s">
        <v>11</v>
      </c>
      <c r="B101" s="36" t="s">
        <v>168</v>
      </c>
      <c r="C101" s="36" t="s">
        <v>266</v>
      </c>
      <c r="D101" s="36" t="s">
        <v>216</v>
      </c>
      <c r="E101" s="36" t="s">
        <v>336</v>
      </c>
      <c r="F101" s="36" t="s">
        <v>192</v>
      </c>
      <c r="G101" s="37">
        <v>6</v>
      </c>
      <c r="H101" s="45">
        <f t="shared" si="7"/>
        <v>19.372499999999995</v>
      </c>
      <c r="I101" s="37">
        <v>74</v>
      </c>
      <c r="J101" s="37">
        <v>0</v>
      </c>
      <c r="K101" s="37">
        <v>0.5</v>
      </c>
      <c r="L101" s="37">
        <v>0</v>
      </c>
      <c r="M101" s="37">
        <v>3</v>
      </c>
      <c r="N101" s="37">
        <v>0</v>
      </c>
      <c r="O101" s="36" t="s">
        <v>168</v>
      </c>
      <c r="P101" s="63">
        <v>0</v>
      </c>
      <c r="Q101" s="70">
        <v>0</v>
      </c>
      <c r="R101" s="37">
        <v>0</v>
      </c>
      <c r="S101" s="37">
        <v>0</v>
      </c>
      <c r="T101" s="37">
        <v>0</v>
      </c>
      <c r="U101" s="47">
        <v>7.5</v>
      </c>
      <c r="V101" s="47">
        <v>0</v>
      </c>
      <c r="W101" s="47">
        <v>2.5</v>
      </c>
      <c r="X101" s="47">
        <v>0</v>
      </c>
      <c r="Y101" s="36">
        <f t="shared" si="8"/>
        <v>10</v>
      </c>
      <c r="Z101" s="47"/>
    </row>
    <row r="102" spans="1:26" ht="15" x14ac:dyDescent="0.25">
      <c r="A102" s="36" t="s">
        <v>11</v>
      </c>
      <c r="B102" s="36" t="s">
        <v>168</v>
      </c>
      <c r="C102" s="36" t="s">
        <v>269</v>
      </c>
      <c r="D102" s="36" t="s">
        <v>216</v>
      </c>
      <c r="E102" s="36" t="s">
        <v>336</v>
      </c>
      <c r="F102" s="36" t="s">
        <v>192</v>
      </c>
      <c r="G102" s="37">
        <v>6</v>
      </c>
      <c r="H102" s="45">
        <f t="shared" si="7"/>
        <v>19.372499999999995</v>
      </c>
      <c r="I102" s="37">
        <v>74</v>
      </c>
      <c r="J102" s="37">
        <v>0</v>
      </c>
      <c r="K102" s="37">
        <v>0.5</v>
      </c>
      <c r="L102" s="37">
        <v>0</v>
      </c>
      <c r="M102" s="37">
        <v>3</v>
      </c>
      <c r="N102" s="37">
        <v>0</v>
      </c>
      <c r="O102" s="36" t="s">
        <v>168</v>
      </c>
      <c r="P102" s="63">
        <v>0</v>
      </c>
      <c r="Q102" s="70">
        <v>0</v>
      </c>
      <c r="R102" s="37">
        <v>0</v>
      </c>
      <c r="S102" s="37">
        <v>0</v>
      </c>
      <c r="T102" s="37">
        <v>0</v>
      </c>
      <c r="U102" s="47">
        <v>7.5</v>
      </c>
      <c r="V102" s="47">
        <v>0</v>
      </c>
      <c r="W102" s="47">
        <v>2.5</v>
      </c>
      <c r="X102" s="47">
        <v>0</v>
      </c>
      <c r="Y102" s="36">
        <f t="shared" si="8"/>
        <v>10</v>
      </c>
      <c r="Z102" s="47"/>
    </row>
    <row r="103" spans="1:26" ht="15" x14ac:dyDescent="0.25">
      <c r="A103" s="36" t="s">
        <v>11</v>
      </c>
      <c r="B103" s="36" t="s">
        <v>168</v>
      </c>
      <c r="C103" s="36" t="s">
        <v>4</v>
      </c>
      <c r="D103" s="36" t="s">
        <v>216</v>
      </c>
      <c r="E103" s="36" t="s">
        <v>336</v>
      </c>
      <c r="F103" s="36" t="s">
        <v>192</v>
      </c>
      <c r="G103" s="37">
        <v>6</v>
      </c>
      <c r="H103" s="45">
        <f t="shared" si="7"/>
        <v>30.330000000000005</v>
      </c>
      <c r="I103" s="37">
        <v>74</v>
      </c>
      <c r="J103" s="37">
        <v>0</v>
      </c>
      <c r="K103" s="37">
        <v>1</v>
      </c>
      <c r="L103" s="37">
        <v>0</v>
      </c>
      <c r="M103" s="37">
        <v>4</v>
      </c>
      <c r="N103" s="37">
        <v>0</v>
      </c>
      <c r="O103" s="36" t="s">
        <v>168</v>
      </c>
      <c r="P103" s="63">
        <v>0</v>
      </c>
      <c r="Q103" s="70">
        <v>0</v>
      </c>
      <c r="R103" s="37">
        <v>0</v>
      </c>
      <c r="S103" s="37">
        <v>0</v>
      </c>
      <c r="T103" s="37">
        <v>0</v>
      </c>
      <c r="U103" s="47">
        <v>7.5</v>
      </c>
      <c r="V103" s="47">
        <v>0</v>
      </c>
      <c r="W103" s="47">
        <v>2.5</v>
      </c>
      <c r="X103" s="47">
        <v>0</v>
      </c>
      <c r="Y103" s="36">
        <f t="shared" si="8"/>
        <v>10</v>
      </c>
      <c r="Z103" s="47"/>
    </row>
    <row r="104" spans="1:26" ht="15" x14ac:dyDescent="0.25">
      <c r="A104" s="36" t="s">
        <v>11</v>
      </c>
      <c r="B104" s="36" t="s">
        <v>168</v>
      </c>
      <c r="C104" s="36" t="s">
        <v>266</v>
      </c>
      <c r="D104" s="36" t="s">
        <v>216</v>
      </c>
      <c r="E104" s="36" t="s">
        <v>337</v>
      </c>
      <c r="F104" s="36" t="s">
        <v>212</v>
      </c>
      <c r="G104" s="37">
        <v>6</v>
      </c>
      <c r="H104" s="45">
        <f t="shared" si="7"/>
        <v>0</v>
      </c>
      <c r="I104" s="37">
        <v>125</v>
      </c>
      <c r="J104" s="37">
        <v>0</v>
      </c>
      <c r="K104" s="37">
        <v>0.5</v>
      </c>
      <c r="L104" s="37">
        <v>0</v>
      </c>
      <c r="M104" s="37">
        <v>1</v>
      </c>
      <c r="N104" s="37">
        <v>0</v>
      </c>
      <c r="O104" s="36" t="s">
        <v>168</v>
      </c>
      <c r="P104" s="63">
        <v>0</v>
      </c>
      <c r="Q104" s="70">
        <v>0</v>
      </c>
      <c r="R104" s="37">
        <v>0</v>
      </c>
      <c r="S104" s="37">
        <v>0</v>
      </c>
      <c r="T104" s="37">
        <v>0</v>
      </c>
      <c r="U104" s="47">
        <v>0</v>
      </c>
      <c r="V104" s="47">
        <v>0</v>
      </c>
      <c r="W104" s="47">
        <v>0</v>
      </c>
      <c r="X104" s="47">
        <v>0</v>
      </c>
      <c r="Y104" s="36">
        <f t="shared" si="8"/>
        <v>0</v>
      </c>
      <c r="Z104" s="47"/>
    </row>
    <row r="105" spans="1:26" ht="15" x14ac:dyDescent="0.25">
      <c r="A105" s="36" t="s">
        <v>11</v>
      </c>
      <c r="B105" s="36" t="s">
        <v>168</v>
      </c>
      <c r="C105" s="36" t="s">
        <v>269</v>
      </c>
      <c r="D105" s="36" t="s">
        <v>216</v>
      </c>
      <c r="E105" s="36" t="s">
        <v>337</v>
      </c>
      <c r="F105" s="36" t="s">
        <v>212</v>
      </c>
      <c r="G105" s="37">
        <v>6</v>
      </c>
      <c r="H105" s="45">
        <f t="shared" si="7"/>
        <v>0</v>
      </c>
      <c r="I105" s="37">
        <v>125</v>
      </c>
      <c r="J105" s="37">
        <v>0</v>
      </c>
      <c r="K105" s="37">
        <v>0.5</v>
      </c>
      <c r="L105" s="37">
        <v>0</v>
      </c>
      <c r="M105" s="37">
        <v>1</v>
      </c>
      <c r="N105" s="37">
        <v>0</v>
      </c>
      <c r="O105" s="36" t="s">
        <v>168</v>
      </c>
      <c r="P105" s="63">
        <v>0</v>
      </c>
      <c r="Q105" s="70">
        <v>0</v>
      </c>
      <c r="R105" s="37">
        <v>0</v>
      </c>
      <c r="S105" s="37">
        <v>0</v>
      </c>
      <c r="T105" s="37">
        <v>0</v>
      </c>
      <c r="U105" s="47">
        <v>0</v>
      </c>
      <c r="V105" s="47">
        <v>0</v>
      </c>
      <c r="W105" s="47">
        <v>0</v>
      </c>
      <c r="X105" s="47">
        <v>0</v>
      </c>
      <c r="Y105" s="36">
        <f t="shared" si="8"/>
        <v>0</v>
      </c>
      <c r="Z105" s="47"/>
    </row>
    <row r="106" spans="1:26" ht="15" x14ac:dyDescent="0.25">
      <c r="A106" s="36" t="s">
        <v>11</v>
      </c>
      <c r="B106" s="36" t="s">
        <v>168</v>
      </c>
      <c r="C106" s="36" t="s">
        <v>4</v>
      </c>
      <c r="D106" s="36" t="s">
        <v>216</v>
      </c>
      <c r="E106" s="36" t="s">
        <v>337</v>
      </c>
      <c r="F106" s="36" t="s">
        <v>212</v>
      </c>
      <c r="G106" s="37">
        <v>6</v>
      </c>
      <c r="H106" s="45">
        <f t="shared" si="7"/>
        <v>0</v>
      </c>
      <c r="I106" s="37">
        <v>125</v>
      </c>
      <c r="J106" s="37">
        <v>0</v>
      </c>
      <c r="K106" s="37">
        <v>1</v>
      </c>
      <c r="L106" s="37">
        <v>0</v>
      </c>
      <c r="M106" s="37">
        <v>3</v>
      </c>
      <c r="N106" s="37">
        <v>0</v>
      </c>
      <c r="O106" s="36" t="s">
        <v>168</v>
      </c>
      <c r="P106" s="63">
        <v>0</v>
      </c>
      <c r="Q106" s="70">
        <v>0</v>
      </c>
      <c r="R106" s="37">
        <v>0</v>
      </c>
      <c r="S106" s="37">
        <v>0</v>
      </c>
      <c r="T106" s="37">
        <v>0</v>
      </c>
      <c r="U106" s="47">
        <v>0</v>
      </c>
      <c r="V106" s="47">
        <v>0</v>
      </c>
      <c r="W106" s="47">
        <v>0</v>
      </c>
      <c r="X106" s="47">
        <v>0</v>
      </c>
      <c r="Y106" s="36">
        <f t="shared" si="8"/>
        <v>0</v>
      </c>
      <c r="Z106" s="47"/>
    </row>
    <row r="107" spans="1:26" ht="15" x14ac:dyDescent="0.25">
      <c r="A107" s="36" t="s">
        <v>11</v>
      </c>
      <c r="B107" s="36" t="s">
        <v>168</v>
      </c>
      <c r="C107" s="36" t="s">
        <v>4</v>
      </c>
      <c r="D107" s="36" t="s">
        <v>222</v>
      </c>
      <c r="E107" s="36" t="s">
        <v>272</v>
      </c>
      <c r="F107" s="36" t="s">
        <v>188</v>
      </c>
      <c r="G107" s="37">
        <v>24</v>
      </c>
      <c r="H107" s="45">
        <f t="shared" si="7"/>
        <v>1.1000000000000005</v>
      </c>
      <c r="I107" s="37">
        <v>32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6" t="s">
        <v>168</v>
      </c>
      <c r="P107" s="63">
        <v>0</v>
      </c>
      <c r="Q107" s="70">
        <v>1</v>
      </c>
      <c r="R107" s="37">
        <v>0</v>
      </c>
      <c r="S107" s="37">
        <v>0</v>
      </c>
      <c r="T107" s="37">
        <v>0</v>
      </c>
      <c r="U107" s="47">
        <f>TFEA/(0.3*G107)</f>
        <v>0.15277777777777782</v>
      </c>
      <c r="V107" s="47">
        <v>0</v>
      </c>
      <c r="W107" s="47">
        <v>0</v>
      </c>
      <c r="X107" s="47">
        <v>0</v>
      </c>
      <c r="Y107" s="36">
        <f t="shared" si="8"/>
        <v>0.15277777777777782</v>
      </c>
      <c r="Z107" s="47"/>
    </row>
    <row r="108" spans="1:26" ht="15" x14ac:dyDescent="0.25">
      <c r="A108" s="36" t="s">
        <v>11</v>
      </c>
      <c r="B108" s="36" t="s">
        <v>168</v>
      </c>
      <c r="C108" s="36" t="s">
        <v>273</v>
      </c>
      <c r="D108" s="36" t="s">
        <v>222</v>
      </c>
      <c r="E108" s="36" t="s">
        <v>280</v>
      </c>
      <c r="F108" s="36" t="s">
        <v>188</v>
      </c>
      <c r="G108" s="37">
        <v>24</v>
      </c>
      <c r="H108" s="45">
        <f t="shared" si="7"/>
        <v>2.2000000000000011</v>
      </c>
      <c r="I108" s="37">
        <v>38</v>
      </c>
      <c r="J108" s="37">
        <v>0</v>
      </c>
      <c r="K108" s="37">
        <v>1</v>
      </c>
      <c r="L108" s="37">
        <v>0</v>
      </c>
      <c r="M108" s="37">
        <v>0</v>
      </c>
      <c r="N108" s="37">
        <v>0</v>
      </c>
      <c r="O108" s="36" t="s">
        <v>168</v>
      </c>
      <c r="P108" s="63">
        <v>0</v>
      </c>
      <c r="Q108" s="70">
        <v>1</v>
      </c>
      <c r="R108" s="37">
        <v>0</v>
      </c>
      <c r="S108" s="37">
        <v>0</v>
      </c>
      <c r="T108" s="37">
        <v>0</v>
      </c>
      <c r="U108" s="47">
        <f>TFEA/(0.3*G108)</f>
        <v>0.15277777777777782</v>
      </c>
      <c r="V108" s="47">
        <v>0</v>
      </c>
      <c r="W108" s="47">
        <v>0</v>
      </c>
      <c r="X108" s="47">
        <v>0</v>
      </c>
      <c r="Y108" s="36">
        <f t="shared" si="8"/>
        <v>0.15277777777777782</v>
      </c>
      <c r="Z108" s="47"/>
    </row>
    <row r="109" spans="1:26" ht="15" x14ac:dyDescent="0.25">
      <c r="A109" s="36" t="s">
        <v>11</v>
      </c>
      <c r="B109" s="36" t="s">
        <v>168</v>
      </c>
      <c r="C109" s="36" t="s">
        <v>266</v>
      </c>
      <c r="D109" s="36" t="s">
        <v>216</v>
      </c>
      <c r="E109" s="36" t="s">
        <v>338</v>
      </c>
      <c r="F109" s="36" t="s">
        <v>339</v>
      </c>
      <c r="G109" s="37">
        <v>6</v>
      </c>
      <c r="H109" s="45">
        <f t="shared" si="7"/>
        <v>21.915000000000006</v>
      </c>
      <c r="I109" s="37">
        <v>11</v>
      </c>
      <c r="J109" s="37">
        <v>0</v>
      </c>
      <c r="K109" s="37">
        <v>1</v>
      </c>
      <c r="L109" s="37">
        <v>0</v>
      </c>
      <c r="M109" s="37">
        <v>2</v>
      </c>
      <c r="N109" s="37">
        <v>0</v>
      </c>
      <c r="O109" s="36" t="s">
        <v>168</v>
      </c>
      <c r="P109" s="63">
        <v>0</v>
      </c>
      <c r="Q109" s="70">
        <v>0</v>
      </c>
      <c r="R109" s="37">
        <v>0</v>
      </c>
      <c r="S109" s="37">
        <v>0</v>
      </c>
      <c r="T109" s="37">
        <v>0</v>
      </c>
      <c r="U109" s="47">
        <v>7.5</v>
      </c>
      <c r="V109" s="47">
        <v>0</v>
      </c>
      <c r="W109" s="47">
        <v>2.5</v>
      </c>
      <c r="X109" s="47">
        <v>0</v>
      </c>
      <c r="Y109" s="36">
        <f t="shared" si="8"/>
        <v>10</v>
      </c>
      <c r="Z109" s="47"/>
    </row>
    <row r="110" spans="1:26" ht="15" x14ac:dyDescent="0.25">
      <c r="A110" s="36" t="s">
        <v>11</v>
      </c>
      <c r="B110" s="36" t="s">
        <v>168</v>
      </c>
      <c r="C110" s="36" t="s">
        <v>266</v>
      </c>
      <c r="D110" s="36" t="s">
        <v>216</v>
      </c>
      <c r="E110" s="36" t="s">
        <v>340</v>
      </c>
      <c r="F110" s="36" t="s">
        <v>193</v>
      </c>
      <c r="G110" s="37">
        <v>6</v>
      </c>
      <c r="H110" s="45">
        <f t="shared" si="7"/>
        <v>21.915000000000006</v>
      </c>
      <c r="I110" s="38"/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6" t="s">
        <v>168</v>
      </c>
      <c r="P110" s="63">
        <v>0</v>
      </c>
      <c r="Q110" s="70">
        <v>1</v>
      </c>
      <c r="R110" s="37">
        <v>0</v>
      </c>
      <c r="S110" s="37">
        <v>2</v>
      </c>
      <c r="T110" s="37">
        <v>0</v>
      </c>
      <c r="U110" s="47">
        <v>7.5</v>
      </c>
      <c r="V110" s="47">
        <v>0</v>
      </c>
      <c r="W110" s="47">
        <v>2.5</v>
      </c>
      <c r="X110" s="47">
        <v>0</v>
      </c>
      <c r="Y110" s="36">
        <f t="shared" si="8"/>
        <v>10</v>
      </c>
      <c r="Z110" s="47"/>
    </row>
    <row r="111" spans="1:26" ht="15" x14ac:dyDescent="0.25">
      <c r="A111" s="36" t="s">
        <v>11</v>
      </c>
      <c r="B111" s="36" t="s">
        <v>168</v>
      </c>
      <c r="C111" s="36" t="s">
        <v>266</v>
      </c>
      <c r="D111" s="36" t="s">
        <v>216</v>
      </c>
      <c r="E111" s="36" t="s">
        <v>341</v>
      </c>
      <c r="F111" s="36" t="s">
        <v>342</v>
      </c>
      <c r="G111" s="37">
        <v>6</v>
      </c>
      <c r="H111" s="45">
        <f t="shared" si="7"/>
        <v>17.707500000000003</v>
      </c>
      <c r="I111" s="38"/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6" t="s">
        <v>168</v>
      </c>
      <c r="P111" s="63">
        <v>0</v>
      </c>
      <c r="Q111" s="70">
        <v>1</v>
      </c>
      <c r="R111" s="37">
        <v>0</v>
      </c>
      <c r="S111" s="37">
        <v>1</v>
      </c>
      <c r="T111" s="37">
        <v>0</v>
      </c>
      <c r="U111" s="47">
        <v>7.5</v>
      </c>
      <c r="V111" s="47">
        <v>0</v>
      </c>
      <c r="W111" s="47">
        <v>2.5</v>
      </c>
      <c r="X111" s="47">
        <v>0</v>
      </c>
      <c r="Y111" s="36">
        <f t="shared" si="8"/>
        <v>10</v>
      </c>
      <c r="Z111" s="47"/>
    </row>
    <row r="112" spans="1:26" ht="15" x14ac:dyDescent="0.25">
      <c r="A112" s="36" t="s">
        <v>11</v>
      </c>
      <c r="B112" s="36" t="s">
        <v>168</v>
      </c>
      <c r="C112" s="36" t="s">
        <v>266</v>
      </c>
      <c r="D112" s="36" t="s">
        <v>216</v>
      </c>
      <c r="E112" s="36" t="s">
        <v>343</v>
      </c>
      <c r="F112" s="36" t="s">
        <v>344</v>
      </c>
      <c r="G112" s="37">
        <v>6</v>
      </c>
      <c r="H112" s="45">
        <f t="shared" si="7"/>
        <v>25.830000000000005</v>
      </c>
      <c r="I112" s="38"/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6" t="s">
        <v>168</v>
      </c>
      <c r="P112" s="63">
        <v>0</v>
      </c>
      <c r="Q112" s="70">
        <v>1</v>
      </c>
      <c r="R112" s="37">
        <v>0</v>
      </c>
      <c r="S112" s="37">
        <v>2</v>
      </c>
      <c r="T112" s="37">
        <v>0</v>
      </c>
      <c r="U112" s="47">
        <v>5</v>
      </c>
      <c r="V112" s="47">
        <v>0</v>
      </c>
      <c r="W112" s="47">
        <v>5</v>
      </c>
      <c r="X112" s="47">
        <v>0</v>
      </c>
      <c r="Y112" s="36">
        <f t="shared" si="8"/>
        <v>10</v>
      </c>
      <c r="Z112" s="47"/>
    </row>
    <row r="113" spans="1:26" ht="15" x14ac:dyDescent="0.25">
      <c r="A113" s="36" t="s">
        <v>11</v>
      </c>
      <c r="B113" s="36" t="s">
        <v>168</v>
      </c>
      <c r="C113" s="36" t="s">
        <v>266</v>
      </c>
      <c r="D113" s="36" t="s">
        <v>216</v>
      </c>
      <c r="E113" s="36" t="s">
        <v>345</v>
      </c>
      <c r="F113" s="36" t="s">
        <v>346</v>
      </c>
      <c r="G113" s="37">
        <v>6</v>
      </c>
      <c r="H113" s="45">
        <f t="shared" si="7"/>
        <v>21.915000000000006</v>
      </c>
      <c r="I113" s="38"/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6" t="s">
        <v>168</v>
      </c>
      <c r="P113" s="63">
        <v>0</v>
      </c>
      <c r="Q113" s="70">
        <v>1</v>
      </c>
      <c r="R113" s="37">
        <v>0</v>
      </c>
      <c r="S113" s="37">
        <v>2</v>
      </c>
      <c r="T113" s="37">
        <v>0</v>
      </c>
      <c r="U113" s="47">
        <v>7.5</v>
      </c>
      <c r="V113" s="47">
        <v>0</v>
      </c>
      <c r="W113" s="47">
        <v>2.5</v>
      </c>
      <c r="X113" s="47">
        <v>0</v>
      </c>
      <c r="Y113" s="36">
        <f t="shared" si="8"/>
        <v>10</v>
      </c>
      <c r="Z113" s="49"/>
    </row>
    <row r="114" spans="1:26" ht="15" x14ac:dyDescent="0.25">
      <c r="A114" s="36" t="s">
        <v>11</v>
      </c>
      <c r="B114" s="36" t="s">
        <v>168</v>
      </c>
      <c r="C114" s="36" t="s">
        <v>266</v>
      </c>
      <c r="D114" s="36" t="s">
        <v>216</v>
      </c>
      <c r="E114" s="36" t="s">
        <v>347</v>
      </c>
      <c r="F114" s="36" t="s">
        <v>348</v>
      </c>
      <c r="G114" s="37">
        <v>6</v>
      </c>
      <c r="H114" s="45">
        <f t="shared" si="7"/>
        <v>21.915000000000006</v>
      </c>
      <c r="I114" s="37">
        <v>1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6" t="s">
        <v>168</v>
      </c>
      <c r="P114" s="63">
        <v>0</v>
      </c>
      <c r="Q114" s="70">
        <v>1</v>
      </c>
      <c r="R114" s="37">
        <v>0</v>
      </c>
      <c r="S114" s="37">
        <v>2</v>
      </c>
      <c r="T114" s="37">
        <v>0</v>
      </c>
      <c r="U114" s="47">
        <v>7.5</v>
      </c>
      <c r="V114" s="47">
        <v>0</v>
      </c>
      <c r="W114" s="47">
        <v>2.5</v>
      </c>
      <c r="X114" s="47">
        <v>0</v>
      </c>
      <c r="Y114" s="36">
        <f t="shared" si="8"/>
        <v>10</v>
      </c>
      <c r="Z114" s="49"/>
    </row>
    <row r="115" spans="1:26" ht="15" x14ac:dyDescent="0.25">
      <c r="A115" s="36" t="s">
        <v>11</v>
      </c>
      <c r="B115" s="36" t="s">
        <v>168</v>
      </c>
      <c r="C115" s="36" t="s">
        <v>266</v>
      </c>
      <c r="D115" s="36" t="s">
        <v>216</v>
      </c>
      <c r="E115" s="36" t="s">
        <v>349</v>
      </c>
      <c r="F115" s="36" t="s">
        <v>194</v>
      </c>
      <c r="G115" s="37">
        <v>6</v>
      </c>
      <c r="H115" s="45">
        <f t="shared" si="7"/>
        <v>26.122499999999999</v>
      </c>
      <c r="I115" s="37">
        <v>11</v>
      </c>
      <c r="J115" s="37">
        <v>0</v>
      </c>
      <c r="K115" s="37">
        <v>1</v>
      </c>
      <c r="L115" s="37">
        <v>0</v>
      </c>
      <c r="M115" s="37">
        <v>3</v>
      </c>
      <c r="N115" s="37">
        <v>0</v>
      </c>
      <c r="O115" s="36" t="s">
        <v>168</v>
      </c>
      <c r="P115" s="63">
        <v>0</v>
      </c>
      <c r="Q115" s="70">
        <v>0</v>
      </c>
      <c r="R115" s="37">
        <v>0</v>
      </c>
      <c r="S115" s="37">
        <v>0</v>
      </c>
      <c r="T115" s="37">
        <v>0</v>
      </c>
      <c r="U115" s="47">
        <v>7.5</v>
      </c>
      <c r="V115" s="47">
        <v>0</v>
      </c>
      <c r="W115" s="47">
        <v>2.5</v>
      </c>
      <c r="X115" s="47">
        <v>0</v>
      </c>
      <c r="Y115" s="36">
        <f t="shared" si="8"/>
        <v>10</v>
      </c>
      <c r="Z115" s="49"/>
    </row>
    <row r="116" spans="1:26" ht="15" x14ac:dyDescent="0.25">
      <c r="A116" s="36" t="s">
        <v>11</v>
      </c>
      <c r="B116" s="36" t="s">
        <v>168</v>
      </c>
      <c r="C116" s="36" t="s">
        <v>266</v>
      </c>
      <c r="D116" s="36" t="s">
        <v>216</v>
      </c>
      <c r="E116" s="36" t="s">
        <v>350</v>
      </c>
      <c r="F116" s="36" t="s">
        <v>351</v>
      </c>
      <c r="G116" s="37">
        <v>6</v>
      </c>
      <c r="H116" s="45">
        <f t="shared" si="7"/>
        <v>21.915000000000006</v>
      </c>
      <c r="I116" s="38"/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6" t="s">
        <v>168</v>
      </c>
      <c r="P116" s="63">
        <v>0</v>
      </c>
      <c r="Q116" s="70">
        <v>1</v>
      </c>
      <c r="R116" s="37">
        <v>0</v>
      </c>
      <c r="S116" s="37">
        <v>2</v>
      </c>
      <c r="T116" s="37">
        <v>0</v>
      </c>
      <c r="U116" s="47">
        <v>7.5</v>
      </c>
      <c r="V116" s="47">
        <v>0</v>
      </c>
      <c r="W116" s="47">
        <v>2.5</v>
      </c>
      <c r="X116" s="47">
        <v>0</v>
      </c>
      <c r="Y116" s="36">
        <f t="shared" si="8"/>
        <v>10</v>
      </c>
      <c r="Z116" s="49"/>
    </row>
    <row r="117" spans="1:26" ht="15" x14ac:dyDescent="0.25">
      <c r="A117" s="36" t="s">
        <v>11</v>
      </c>
      <c r="B117" s="36" t="s">
        <v>168</v>
      </c>
      <c r="C117" s="36" t="s">
        <v>266</v>
      </c>
      <c r="D117" s="36" t="s">
        <v>216</v>
      </c>
      <c r="E117" s="36" t="s">
        <v>352</v>
      </c>
      <c r="F117" s="36" t="s">
        <v>236</v>
      </c>
      <c r="G117" s="37">
        <v>6</v>
      </c>
      <c r="H117" s="45">
        <f t="shared" si="7"/>
        <v>21.915000000000006</v>
      </c>
      <c r="I117" s="38"/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6" t="s">
        <v>168</v>
      </c>
      <c r="P117" s="63">
        <v>0</v>
      </c>
      <c r="Q117" s="70">
        <v>1</v>
      </c>
      <c r="R117" s="37">
        <v>0</v>
      </c>
      <c r="S117" s="37">
        <v>2</v>
      </c>
      <c r="T117" s="37">
        <v>0</v>
      </c>
      <c r="U117" s="47">
        <v>7.5</v>
      </c>
      <c r="V117" s="47">
        <v>0</v>
      </c>
      <c r="W117" s="47">
        <v>2.5</v>
      </c>
      <c r="X117" s="47">
        <v>0</v>
      </c>
      <c r="Y117" s="36">
        <f t="shared" si="8"/>
        <v>10</v>
      </c>
      <c r="Z117" s="49"/>
    </row>
    <row r="118" spans="1:26" ht="15" x14ac:dyDescent="0.25">
      <c r="A118" s="36" t="s">
        <v>11</v>
      </c>
      <c r="B118" s="36" t="s">
        <v>168</v>
      </c>
      <c r="C118" s="36" t="s">
        <v>266</v>
      </c>
      <c r="D118" s="36" t="s">
        <v>222</v>
      </c>
      <c r="E118" s="36" t="s">
        <v>353</v>
      </c>
      <c r="F118" s="36" t="s">
        <v>188</v>
      </c>
      <c r="G118" s="37">
        <v>24</v>
      </c>
      <c r="H118" s="45">
        <f t="shared" si="7"/>
        <v>15.400000000000004</v>
      </c>
      <c r="I118" s="37">
        <v>4</v>
      </c>
      <c r="J118" s="37">
        <v>0</v>
      </c>
      <c r="K118" s="37">
        <v>7</v>
      </c>
      <c r="L118" s="37">
        <v>0</v>
      </c>
      <c r="M118" s="37">
        <v>0</v>
      </c>
      <c r="N118" s="37">
        <v>0</v>
      </c>
      <c r="O118" s="36" t="s">
        <v>168</v>
      </c>
      <c r="P118" s="63">
        <v>0</v>
      </c>
      <c r="Q118" s="70">
        <v>7</v>
      </c>
      <c r="R118" s="37">
        <v>0</v>
      </c>
      <c r="S118" s="37">
        <v>0</v>
      </c>
      <c r="T118" s="37">
        <v>0</v>
      </c>
      <c r="U118" s="47">
        <f>TFEA/(0.3*G118)</f>
        <v>0.15277777777777782</v>
      </c>
      <c r="V118" s="47">
        <v>0</v>
      </c>
      <c r="W118" s="47">
        <v>0</v>
      </c>
      <c r="X118" s="47">
        <v>0</v>
      </c>
      <c r="Y118" s="36">
        <f t="shared" si="8"/>
        <v>0.15277777777777782</v>
      </c>
      <c r="Z118" s="49"/>
    </row>
    <row r="119" spans="1:26" ht="15" x14ac:dyDescent="0.25">
      <c r="A119" s="36" t="s">
        <v>11</v>
      </c>
      <c r="B119" s="36" t="s">
        <v>168</v>
      </c>
      <c r="C119" s="36" t="s">
        <v>269</v>
      </c>
      <c r="D119" s="36" t="s">
        <v>216</v>
      </c>
      <c r="E119" s="36" t="s">
        <v>354</v>
      </c>
      <c r="F119" s="36" t="s">
        <v>220</v>
      </c>
      <c r="G119" s="37">
        <v>6</v>
      </c>
      <c r="H119" s="45">
        <f t="shared" si="7"/>
        <v>34.537499999999994</v>
      </c>
      <c r="I119" s="38"/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6" t="s">
        <v>168</v>
      </c>
      <c r="P119" s="63">
        <v>0</v>
      </c>
      <c r="Q119" s="70">
        <v>1</v>
      </c>
      <c r="R119" s="37">
        <v>0</v>
      </c>
      <c r="S119" s="37">
        <v>5</v>
      </c>
      <c r="T119" s="37">
        <v>0</v>
      </c>
      <c r="U119" s="47">
        <v>7.5</v>
      </c>
      <c r="V119" s="47">
        <v>0</v>
      </c>
      <c r="W119" s="47">
        <v>2.5</v>
      </c>
      <c r="X119" s="47">
        <v>0</v>
      </c>
      <c r="Y119" s="36">
        <f t="shared" si="8"/>
        <v>10</v>
      </c>
      <c r="Z119" s="49"/>
    </row>
    <row r="120" spans="1:26" ht="15" x14ac:dyDescent="0.25">
      <c r="A120" s="36" t="s">
        <v>11</v>
      </c>
      <c r="B120" s="36" t="s">
        <v>168</v>
      </c>
      <c r="C120" s="36" t="s">
        <v>266</v>
      </c>
      <c r="D120" s="36" t="s">
        <v>217</v>
      </c>
      <c r="E120" s="36" t="s">
        <v>355</v>
      </c>
      <c r="F120" s="36" t="s">
        <v>356</v>
      </c>
      <c r="G120" s="37">
        <v>6</v>
      </c>
      <c r="H120" s="45">
        <f t="shared" si="7"/>
        <v>13.280625000000001</v>
      </c>
      <c r="I120" s="37">
        <v>9</v>
      </c>
      <c r="J120" s="37">
        <v>0</v>
      </c>
      <c r="K120" s="37">
        <v>0.75</v>
      </c>
      <c r="L120" s="37">
        <v>0</v>
      </c>
      <c r="M120" s="37">
        <v>0.75</v>
      </c>
      <c r="N120" s="37">
        <v>0</v>
      </c>
      <c r="O120" s="36" t="s">
        <v>168</v>
      </c>
      <c r="P120" s="63">
        <v>0</v>
      </c>
      <c r="Q120" s="70">
        <v>0</v>
      </c>
      <c r="R120" s="37">
        <v>0</v>
      </c>
      <c r="S120" s="37">
        <v>0</v>
      </c>
      <c r="T120" s="37">
        <v>0</v>
      </c>
      <c r="U120" s="47">
        <v>7.5</v>
      </c>
      <c r="V120" s="47">
        <v>0</v>
      </c>
      <c r="W120" s="47">
        <v>2.5</v>
      </c>
      <c r="X120" s="47">
        <v>0</v>
      </c>
      <c r="Y120" s="36">
        <f t="shared" si="8"/>
        <v>10</v>
      </c>
      <c r="Z120" s="49"/>
    </row>
    <row r="121" spans="1:26" ht="15" x14ac:dyDescent="0.25">
      <c r="A121" s="36" t="s">
        <v>11</v>
      </c>
      <c r="B121" s="36" t="s">
        <v>168</v>
      </c>
      <c r="C121" s="36" t="s">
        <v>269</v>
      </c>
      <c r="D121" s="36" t="s">
        <v>217</v>
      </c>
      <c r="E121" s="36" t="s">
        <v>355</v>
      </c>
      <c r="F121" s="36" t="s">
        <v>356</v>
      </c>
      <c r="G121" s="37">
        <v>6</v>
      </c>
      <c r="H121" s="45">
        <f t="shared" si="7"/>
        <v>4.4268750000000008</v>
      </c>
      <c r="I121" s="37">
        <v>9</v>
      </c>
      <c r="J121" s="37">
        <v>0</v>
      </c>
      <c r="K121" s="37">
        <v>0.25</v>
      </c>
      <c r="L121" s="37">
        <v>0</v>
      </c>
      <c r="M121" s="37">
        <v>0.25</v>
      </c>
      <c r="N121" s="37">
        <v>0</v>
      </c>
      <c r="O121" s="36" t="s">
        <v>168</v>
      </c>
      <c r="P121" s="63">
        <v>0</v>
      </c>
      <c r="Q121" s="70">
        <v>0</v>
      </c>
      <c r="R121" s="37">
        <v>0</v>
      </c>
      <c r="S121" s="37">
        <v>0</v>
      </c>
      <c r="T121" s="37">
        <v>0</v>
      </c>
      <c r="U121" s="47">
        <v>7.5</v>
      </c>
      <c r="V121" s="47">
        <v>0</v>
      </c>
      <c r="W121" s="47">
        <v>2.5</v>
      </c>
      <c r="X121" s="47">
        <v>0</v>
      </c>
      <c r="Y121" s="36">
        <f t="shared" si="8"/>
        <v>10</v>
      </c>
      <c r="Z121" s="49"/>
    </row>
    <row r="122" spans="1:26" ht="15" x14ac:dyDescent="0.25">
      <c r="A122" s="36" t="s">
        <v>11</v>
      </c>
      <c r="B122" s="36" t="s">
        <v>168</v>
      </c>
      <c r="C122" s="36" t="s">
        <v>266</v>
      </c>
      <c r="D122" s="36" t="s">
        <v>217</v>
      </c>
      <c r="E122" s="36" t="s">
        <v>357</v>
      </c>
      <c r="F122" s="36" t="s">
        <v>358</v>
      </c>
      <c r="G122" s="37">
        <v>6</v>
      </c>
      <c r="H122" s="45">
        <f t="shared" si="7"/>
        <v>13.280625000000001</v>
      </c>
      <c r="I122" s="37">
        <v>6</v>
      </c>
      <c r="J122" s="37">
        <v>0</v>
      </c>
      <c r="K122" s="37">
        <v>0.75</v>
      </c>
      <c r="L122" s="37">
        <v>0</v>
      </c>
      <c r="M122" s="37">
        <v>0.75</v>
      </c>
      <c r="N122" s="37">
        <v>0</v>
      </c>
      <c r="O122" s="36" t="s">
        <v>168</v>
      </c>
      <c r="P122" s="63">
        <v>0</v>
      </c>
      <c r="Q122" s="70">
        <v>0</v>
      </c>
      <c r="R122" s="37">
        <v>0</v>
      </c>
      <c r="S122" s="37">
        <v>0</v>
      </c>
      <c r="T122" s="37">
        <v>0</v>
      </c>
      <c r="U122" s="47">
        <v>7.5</v>
      </c>
      <c r="V122" s="47">
        <v>0</v>
      </c>
      <c r="W122" s="47">
        <v>2.5</v>
      </c>
      <c r="X122" s="47">
        <v>0</v>
      </c>
      <c r="Y122" s="36">
        <f t="shared" si="8"/>
        <v>10</v>
      </c>
      <c r="Z122" s="49"/>
    </row>
    <row r="123" spans="1:26" ht="15" x14ac:dyDescent="0.25">
      <c r="A123" s="36" t="s">
        <v>11</v>
      </c>
      <c r="B123" s="36" t="s">
        <v>168</v>
      </c>
      <c r="C123" s="36" t="s">
        <v>269</v>
      </c>
      <c r="D123" s="36" t="s">
        <v>217</v>
      </c>
      <c r="E123" s="36" t="s">
        <v>357</v>
      </c>
      <c r="F123" s="36" t="s">
        <v>358</v>
      </c>
      <c r="G123" s="37">
        <v>6</v>
      </c>
      <c r="H123" s="45">
        <f t="shared" si="7"/>
        <v>4.4268750000000008</v>
      </c>
      <c r="I123" s="37">
        <v>6</v>
      </c>
      <c r="J123" s="37">
        <v>0</v>
      </c>
      <c r="K123" s="37">
        <v>0.25</v>
      </c>
      <c r="L123" s="37">
        <v>0</v>
      </c>
      <c r="M123" s="37">
        <v>0.25</v>
      </c>
      <c r="N123" s="37">
        <v>0</v>
      </c>
      <c r="O123" s="36" t="s">
        <v>168</v>
      </c>
      <c r="P123" s="63">
        <v>0</v>
      </c>
      <c r="Q123" s="70">
        <v>0</v>
      </c>
      <c r="R123" s="37">
        <v>0</v>
      </c>
      <c r="S123" s="37">
        <v>0</v>
      </c>
      <c r="T123" s="37">
        <v>0</v>
      </c>
      <c r="U123" s="47">
        <v>7.5</v>
      </c>
      <c r="V123" s="47">
        <v>0</v>
      </c>
      <c r="W123" s="47">
        <v>2.5</v>
      </c>
      <c r="X123" s="47">
        <v>0</v>
      </c>
      <c r="Y123" s="36">
        <f t="shared" si="8"/>
        <v>10</v>
      </c>
      <c r="Z123" s="49"/>
    </row>
    <row r="124" spans="1:26" ht="15" x14ac:dyDescent="0.25">
      <c r="A124" s="36" t="s">
        <v>11</v>
      </c>
      <c r="B124" s="36" t="s">
        <v>168</v>
      </c>
      <c r="C124" s="36" t="s">
        <v>257</v>
      </c>
      <c r="D124" s="36" t="s">
        <v>216</v>
      </c>
      <c r="E124" s="36" t="s">
        <v>359</v>
      </c>
      <c r="F124" s="36" t="s">
        <v>360</v>
      </c>
      <c r="G124" s="37">
        <v>5</v>
      </c>
      <c r="H124" s="45">
        <f t="shared" si="7"/>
        <v>19.372500000000002</v>
      </c>
      <c r="I124" s="37">
        <v>21</v>
      </c>
      <c r="J124" s="37">
        <v>0</v>
      </c>
      <c r="K124" s="37">
        <v>1</v>
      </c>
      <c r="L124" s="37">
        <v>0</v>
      </c>
      <c r="M124" s="37">
        <v>2</v>
      </c>
      <c r="N124" s="37">
        <v>0</v>
      </c>
      <c r="O124" s="36" t="s">
        <v>168</v>
      </c>
      <c r="P124" s="63">
        <v>0</v>
      </c>
      <c r="Q124" s="70">
        <v>0</v>
      </c>
      <c r="R124" s="37">
        <v>0</v>
      </c>
      <c r="S124" s="37">
        <v>0</v>
      </c>
      <c r="T124" s="37">
        <v>0</v>
      </c>
      <c r="U124" s="47">
        <v>4.5</v>
      </c>
      <c r="V124" s="47">
        <v>0</v>
      </c>
      <c r="W124" s="47">
        <v>4.5</v>
      </c>
      <c r="X124" s="47">
        <v>0</v>
      </c>
      <c r="Y124" s="36">
        <f t="shared" si="8"/>
        <v>9</v>
      </c>
      <c r="Z124" s="49"/>
    </row>
    <row r="125" spans="1:26" ht="15" x14ac:dyDescent="0.25">
      <c r="A125" s="36" t="s">
        <v>11</v>
      </c>
      <c r="B125" s="36" t="s">
        <v>168</v>
      </c>
      <c r="C125" s="36" t="s">
        <v>257</v>
      </c>
      <c r="D125" s="36" t="s">
        <v>216</v>
      </c>
      <c r="E125" s="36" t="s">
        <v>361</v>
      </c>
      <c r="F125" s="36" t="s">
        <v>362</v>
      </c>
      <c r="G125" s="37">
        <v>5</v>
      </c>
      <c r="H125" s="45">
        <f t="shared" si="7"/>
        <v>8.7074999999999996</v>
      </c>
      <c r="I125" s="38"/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6" t="s">
        <v>168</v>
      </c>
      <c r="P125" s="63">
        <v>0</v>
      </c>
      <c r="Q125" s="70">
        <v>1</v>
      </c>
      <c r="R125" s="37">
        <v>0</v>
      </c>
      <c r="S125" s="37">
        <v>2</v>
      </c>
      <c r="T125" s="37">
        <v>0</v>
      </c>
      <c r="U125" s="47">
        <v>3</v>
      </c>
      <c r="V125" s="47">
        <v>0</v>
      </c>
      <c r="W125" s="47">
        <v>1.5</v>
      </c>
      <c r="X125" s="47">
        <v>0</v>
      </c>
      <c r="Y125" s="36">
        <f t="shared" si="8"/>
        <v>4.5</v>
      </c>
      <c r="Z125" s="49"/>
    </row>
    <row r="126" spans="1:26" ht="15" x14ac:dyDescent="0.25">
      <c r="A126" s="36" t="s">
        <v>11</v>
      </c>
      <c r="B126" s="36" t="s">
        <v>168</v>
      </c>
      <c r="C126" s="36" t="s">
        <v>257</v>
      </c>
      <c r="D126" s="36" t="s">
        <v>222</v>
      </c>
      <c r="E126" s="36" t="s">
        <v>318</v>
      </c>
      <c r="F126" s="36" t="s">
        <v>231</v>
      </c>
      <c r="G126" s="37">
        <v>15</v>
      </c>
      <c r="H126" s="45">
        <f t="shared" si="7"/>
        <v>1.1000000000000001</v>
      </c>
      <c r="I126" s="37">
        <v>4</v>
      </c>
      <c r="J126" s="37">
        <v>0</v>
      </c>
      <c r="K126" s="37">
        <v>1</v>
      </c>
      <c r="L126" s="37">
        <v>0</v>
      </c>
      <c r="M126" s="37">
        <v>0</v>
      </c>
      <c r="N126" s="37">
        <v>0</v>
      </c>
      <c r="O126" s="36" t="s">
        <v>168</v>
      </c>
      <c r="P126" s="63">
        <v>0</v>
      </c>
      <c r="Q126" s="70">
        <v>0</v>
      </c>
      <c r="R126" s="37">
        <v>0</v>
      </c>
      <c r="S126" s="37">
        <v>0</v>
      </c>
      <c r="T126" s="37">
        <v>0</v>
      </c>
      <c r="U126" s="47">
        <f>TFEC/(0.3*G126)</f>
        <v>0.24444444444444446</v>
      </c>
      <c r="V126" s="47">
        <v>0</v>
      </c>
      <c r="W126" s="47">
        <v>0</v>
      </c>
      <c r="X126" s="47">
        <v>0</v>
      </c>
      <c r="Y126" s="36">
        <f t="shared" si="8"/>
        <v>0.24444444444444446</v>
      </c>
      <c r="Z126" s="49"/>
    </row>
    <row r="127" spans="1:26" ht="15" x14ac:dyDescent="0.25">
      <c r="A127" s="36" t="s">
        <v>11</v>
      </c>
      <c r="B127" s="36" t="s">
        <v>168</v>
      </c>
      <c r="C127" s="36" t="s">
        <v>273</v>
      </c>
      <c r="D127" s="36" t="s">
        <v>217</v>
      </c>
      <c r="E127" s="36" t="s">
        <v>260</v>
      </c>
      <c r="F127" s="36" t="s">
        <v>238</v>
      </c>
      <c r="G127" s="37">
        <v>12</v>
      </c>
      <c r="H127" s="45">
        <f t="shared" si="7"/>
        <v>0.2</v>
      </c>
      <c r="I127" s="38"/>
      <c r="J127" s="37">
        <v>0</v>
      </c>
      <c r="K127" s="37">
        <v>2</v>
      </c>
      <c r="L127" s="37">
        <v>0</v>
      </c>
      <c r="M127" s="37">
        <v>0</v>
      </c>
      <c r="N127" s="37">
        <v>0</v>
      </c>
      <c r="O127" s="36" t="s">
        <v>168</v>
      </c>
      <c r="P127" s="63">
        <v>0</v>
      </c>
      <c r="Q127" s="70">
        <v>0</v>
      </c>
      <c r="R127" s="37">
        <v>0</v>
      </c>
      <c r="S127" s="37">
        <v>0</v>
      </c>
      <c r="T127" s="37">
        <v>0</v>
      </c>
      <c r="U127" s="47">
        <v>2.7777777777777776E-2</v>
      </c>
      <c r="V127" s="47">
        <v>0</v>
      </c>
      <c r="W127" s="47">
        <v>0</v>
      </c>
      <c r="X127" s="47">
        <v>0</v>
      </c>
      <c r="Y127" s="36">
        <f t="shared" si="8"/>
        <v>2.7777777777777776E-2</v>
      </c>
      <c r="Z127" s="49"/>
    </row>
    <row r="128" spans="1:26" ht="15" x14ac:dyDescent="0.25">
      <c r="A128" s="36" t="s">
        <v>11</v>
      </c>
      <c r="B128" s="36" t="s">
        <v>168</v>
      </c>
      <c r="C128" s="36" t="s">
        <v>266</v>
      </c>
      <c r="D128" s="36" t="s">
        <v>217</v>
      </c>
      <c r="E128" s="36" t="s">
        <v>260</v>
      </c>
      <c r="F128" s="36" t="s">
        <v>238</v>
      </c>
      <c r="G128" s="37">
        <v>12</v>
      </c>
      <c r="H128" s="45">
        <f t="shared" si="7"/>
        <v>0.5</v>
      </c>
      <c r="I128" s="38"/>
      <c r="J128" s="37">
        <v>0</v>
      </c>
      <c r="K128" s="37">
        <v>5</v>
      </c>
      <c r="L128" s="37">
        <v>0</v>
      </c>
      <c r="M128" s="37">
        <v>0</v>
      </c>
      <c r="N128" s="37">
        <v>0</v>
      </c>
      <c r="O128" s="36" t="s">
        <v>168</v>
      </c>
      <c r="P128" s="63">
        <v>0</v>
      </c>
      <c r="Q128" s="70">
        <v>0</v>
      </c>
      <c r="R128" s="37">
        <v>0</v>
      </c>
      <c r="S128" s="37">
        <v>0</v>
      </c>
      <c r="T128" s="37">
        <v>0</v>
      </c>
      <c r="U128" s="47">
        <v>2.7777777777777776E-2</v>
      </c>
      <c r="V128" s="47">
        <v>0</v>
      </c>
      <c r="W128" s="47">
        <v>0</v>
      </c>
      <c r="X128" s="47">
        <v>0</v>
      </c>
      <c r="Y128" s="36">
        <f t="shared" si="8"/>
        <v>2.7777777777777776E-2</v>
      </c>
      <c r="Z128" s="49"/>
    </row>
    <row r="129" spans="1:26" ht="15" x14ac:dyDescent="0.25">
      <c r="A129" s="36" t="s">
        <v>11</v>
      </c>
      <c r="B129" s="36" t="s">
        <v>168</v>
      </c>
      <c r="C129" s="36" t="s">
        <v>269</v>
      </c>
      <c r="D129" s="36" t="s">
        <v>217</v>
      </c>
      <c r="E129" s="36" t="s">
        <v>260</v>
      </c>
      <c r="F129" s="36" t="s">
        <v>238</v>
      </c>
      <c r="G129" s="37">
        <v>12</v>
      </c>
      <c r="H129" s="45">
        <f t="shared" si="7"/>
        <v>0.2</v>
      </c>
      <c r="I129" s="38"/>
      <c r="J129" s="37">
        <v>0</v>
      </c>
      <c r="K129" s="37">
        <v>1</v>
      </c>
      <c r="L129" s="37">
        <v>0</v>
      </c>
      <c r="M129" s="37">
        <v>0</v>
      </c>
      <c r="N129" s="37">
        <v>0</v>
      </c>
      <c r="O129" s="36" t="s">
        <v>168</v>
      </c>
      <c r="P129" s="63">
        <v>0</v>
      </c>
      <c r="Q129" s="70">
        <v>1</v>
      </c>
      <c r="R129" s="37">
        <v>0</v>
      </c>
      <c r="S129" s="37">
        <v>0</v>
      </c>
      <c r="T129" s="37">
        <v>0</v>
      </c>
      <c r="U129" s="47">
        <v>2.7777777777777776E-2</v>
      </c>
      <c r="V129" s="47">
        <v>0</v>
      </c>
      <c r="W129" s="47">
        <v>0</v>
      </c>
      <c r="X129" s="47">
        <v>0</v>
      </c>
      <c r="Y129" s="36">
        <f t="shared" si="8"/>
        <v>2.7777777777777776E-2</v>
      </c>
      <c r="Z129" s="49"/>
    </row>
    <row r="130" spans="1:26" ht="15" x14ac:dyDescent="0.25">
      <c r="A130" s="36" t="s">
        <v>11</v>
      </c>
      <c r="B130" s="36" t="s">
        <v>168</v>
      </c>
      <c r="C130" s="36" t="s">
        <v>257</v>
      </c>
      <c r="D130" s="36" t="s">
        <v>217</v>
      </c>
      <c r="E130" s="36" t="s">
        <v>260</v>
      </c>
      <c r="F130" s="36" t="s">
        <v>238</v>
      </c>
      <c r="G130" s="37">
        <v>10</v>
      </c>
      <c r="H130" s="45">
        <f t="shared" si="7"/>
        <v>0.30000000000000004</v>
      </c>
      <c r="I130" s="38"/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6" t="s">
        <v>168</v>
      </c>
      <c r="P130" s="63">
        <v>0</v>
      </c>
      <c r="Q130" s="70">
        <v>3</v>
      </c>
      <c r="R130" s="37">
        <v>0</v>
      </c>
      <c r="S130" s="37">
        <v>0</v>
      </c>
      <c r="T130" s="37">
        <v>0</v>
      </c>
      <c r="U130" s="47">
        <v>3.3333333333333333E-2</v>
      </c>
      <c r="V130" s="47">
        <v>0</v>
      </c>
      <c r="W130" s="47">
        <v>0</v>
      </c>
      <c r="X130" s="47">
        <v>0</v>
      </c>
      <c r="Y130" s="36">
        <f t="shared" si="8"/>
        <v>3.3333333333333333E-2</v>
      </c>
      <c r="Z130" s="49"/>
    </row>
    <row r="131" spans="1:26" ht="15" x14ac:dyDescent="0.25">
      <c r="A131" s="36" t="s">
        <v>11</v>
      </c>
      <c r="B131" s="36" t="s">
        <v>168</v>
      </c>
      <c r="C131" s="36" t="s">
        <v>273</v>
      </c>
      <c r="D131" s="36" t="s">
        <v>217</v>
      </c>
      <c r="E131" s="36" t="s">
        <v>363</v>
      </c>
      <c r="F131" s="36" t="s">
        <v>364</v>
      </c>
      <c r="G131" s="37">
        <v>6</v>
      </c>
      <c r="H131" s="45">
        <f t="shared" si="7"/>
        <v>2.1914999999999996</v>
      </c>
      <c r="I131" s="38"/>
      <c r="J131" s="37">
        <v>0</v>
      </c>
      <c r="K131" s="37">
        <v>0.2</v>
      </c>
      <c r="L131" s="37">
        <v>0</v>
      </c>
      <c r="M131" s="37">
        <v>0.4</v>
      </c>
      <c r="N131" s="37">
        <v>0</v>
      </c>
      <c r="O131" s="36" t="s">
        <v>168</v>
      </c>
      <c r="P131" s="63">
        <v>0</v>
      </c>
      <c r="Q131" s="71">
        <v>0</v>
      </c>
      <c r="R131" s="37">
        <v>0</v>
      </c>
      <c r="S131" s="37">
        <v>0</v>
      </c>
      <c r="T131" s="37">
        <v>0</v>
      </c>
      <c r="U131" s="47">
        <v>3.75</v>
      </c>
      <c r="V131" s="47">
        <v>0</v>
      </c>
      <c r="W131" s="47">
        <v>1.25</v>
      </c>
      <c r="X131" s="47">
        <v>0</v>
      </c>
      <c r="Y131" s="36">
        <f t="shared" si="8"/>
        <v>5</v>
      </c>
      <c r="Z131" s="49"/>
    </row>
    <row r="132" spans="1:26" ht="15" x14ac:dyDescent="0.25">
      <c r="A132" s="36" t="s">
        <v>11</v>
      </c>
      <c r="B132" s="36" t="s">
        <v>168</v>
      </c>
      <c r="C132" s="36" t="s">
        <v>273</v>
      </c>
      <c r="D132" s="36" t="s">
        <v>217</v>
      </c>
      <c r="E132" s="36" t="s">
        <v>365</v>
      </c>
      <c r="F132" s="36" t="s">
        <v>366</v>
      </c>
      <c r="G132" s="37">
        <v>6</v>
      </c>
      <c r="H132" s="45">
        <f t="shared" si="7"/>
        <v>3.2872500000000007</v>
      </c>
      <c r="I132" s="38"/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6" t="s">
        <v>168</v>
      </c>
      <c r="P132" s="63">
        <v>0</v>
      </c>
      <c r="Q132" s="70">
        <v>0.2</v>
      </c>
      <c r="R132" s="37">
        <v>0</v>
      </c>
      <c r="S132" s="37">
        <v>0.4</v>
      </c>
      <c r="T132" s="37">
        <v>0</v>
      </c>
      <c r="U132" s="47">
        <v>5.625</v>
      </c>
      <c r="V132" s="47">
        <v>0</v>
      </c>
      <c r="W132" s="47">
        <v>1.875</v>
      </c>
      <c r="X132" s="47">
        <v>0</v>
      </c>
      <c r="Y132" s="36">
        <f t="shared" si="8"/>
        <v>7.5</v>
      </c>
      <c r="Z132" s="49"/>
    </row>
    <row r="133" spans="1:26" ht="15" x14ac:dyDescent="0.25">
      <c r="A133" s="36" t="s">
        <v>11</v>
      </c>
      <c r="B133" s="36" t="s">
        <v>168</v>
      </c>
      <c r="C133" s="36" t="s">
        <v>273</v>
      </c>
      <c r="D133" s="36" t="s">
        <v>217</v>
      </c>
      <c r="E133" s="36" t="s">
        <v>367</v>
      </c>
      <c r="F133" s="36" t="s">
        <v>368</v>
      </c>
      <c r="G133" s="37">
        <v>6</v>
      </c>
      <c r="H133" s="45">
        <f t="shared" si="7"/>
        <v>5.1660000000000004</v>
      </c>
      <c r="I133" s="38"/>
      <c r="J133" s="37">
        <v>0</v>
      </c>
      <c r="K133" s="37">
        <v>0.2</v>
      </c>
      <c r="L133" s="37">
        <v>0</v>
      </c>
      <c r="M133" s="37">
        <v>0.4</v>
      </c>
      <c r="N133" s="37">
        <v>0</v>
      </c>
      <c r="O133" s="36" t="s">
        <v>168</v>
      </c>
      <c r="P133" s="63">
        <v>0</v>
      </c>
      <c r="Q133" s="70">
        <v>0</v>
      </c>
      <c r="R133" s="37">
        <v>0</v>
      </c>
      <c r="S133" s="37">
        <v>0</v>
      </c>
      <c r="T133" s="37">
        <v>0</v>
      </c>
      <c r="U133" s="47">
        <v>5</v>
      </c>
      <c r="V133" s="47">
        <v>0</v>
      </c>
      <c r="W133" s="47">
        <v>5</v>
      </c>
      <c r="X133" s="47">
        <v>0</v>
      </c>
      <c r="Y133" s="36">
        <f t="shared" si="8"/>
        <v>10</v>
      </c>
      <c r="Z133" s="49"/>
    </row>
    <row r="134" spans="1:26" ht="15" x14ac:dyDescent="0.25">
      <c r="A134" s="36" t="s">
        <v>11</v>
      </c>
      <c r="B134" s="36" t="s">
        <v>168</v>
      </c>
      <c r="C134" s="36" t="s">
        <v>266</v>
      </c>
      <c r="D134" s="36" t="s">
        <v>217</v>
      </c>
      <c r="E134" s="36" t="s">
        <v>369</v>
      </c>
      <c r="F134" s="36" t="s">
        <v>370</v>
      </c>
      <c r="G134" s="37">
        <v>6</v>
      </c>
      <c r="H134" s="45">
        <f t="shared" si="7"/>
        <v>13.280625000000001</v>
      </c>
      <c r="I134" s="37">
        <v>5</v>
      </c>
      <c r="J134" s="37">
        <v>0</v>
      </c>
      <c r="K134" s="37">
        <v>0.75</v>
      </c>
      <c r="L134" s="37">
        <v>0</v>
      </c>
      <c r="M134" s="37">
        <v>0.75</v>
      </c>
      <c r="N134" s="37">
        <v>0</v>
      </c>
      <c r="O134" s="36" t="s">
        <v>168</v>
      </c>
      <c r="P134" s="63">
        <v>0</v>
      </c>
      <c r="Q134" s="70">
        <v>0</v>
      </c>
      <c r="R134" s="37">
        <v>0</v>
      </c>
      <c r="S134" s="37">
        <v>0</v>
      </c>
      <c r="T134" s="37">
        <v>0</v>
      </c>
      <c r="U134" s="47">
        <v>7.5</v>
      </c>
      <c r="V134" s="47">
        <v>0</v>
      </c>
      <c r="W134" s="47">
        <v>2.5</v>
      </c>
      <c r="X134" s="47">
        <v>0</v>
      </c>
      <c r="Y134" s="36">
        <f t="shared" si="8"/>
        <v>10</v>
      </c>
      <c r="Z134" s="49"/>
    </row>
    <row r="135" spans="1:26" ht="15" x14ac:dyDescent="0.25">
      <c r="A135" s="36" t="s">
        <v>11</v>
      </c>
      <c r="B135" s="36" t="s">
        <v>168</v>
      </c>
      <c r="C135" s="36" t="s">
        <v>266</v>
      </c>
      <c r="D135" s="36" t="s">
        <v>217</v>
      </c>
      <c r="E135" s="36" t="s">
        <v>371</v>
      </c>
      <c r="F135" s="36" t="s">
        <v>372</v>
      </c>
      <c r="G135" s="37">
        <v>6</v>
      </c>
      <c r="H135" s="45">
        <f t="shared" si="7"/>
        <v>13.280625000000001</v>
      </c>
      <c r="I135" s="37">
        <v>5</v>
      </c>
      <c r="J135" s="37">
        <v>0</v>
      </c>
      <c r="K135" s="37">
        <v>0.75</v>
      </c>
      <c r="L135" s="37">
        <v>0</v>
      </c>
      <c r="M135" s="37">
        <v>0.75</v>
      </c>
      <c r="N135" s="37">
        <v>0</v>
      </c>
      <c r="O135" s="36" t="s">
        <v>168</v>
      </c>
      <c r="P135" s="63">
        <v>0</v>
      </c>
      <c r="Q135" s="70">
        <v>0</v>
      </c>
      <c r="R135" s="37">
        <v>0</v>
      </c>
      <c r="S135" s="37">
        <v>0</v>
      </c>
      <c r="T135" s="37">
        <v>0</v>
      </c>
      <c r="U135" s="47">
        <v>7.5</v>
      </c>
      <c r="V135" s="47">
        <v>0</v>
      </c>
      <c r="W135" s="47">
        <v>2.5</v>
      </c>
      <c r="X135" s="47">
        <v>0</v>
      </c>
      <c r="Y135" s="36">
        <f t="shared" si="8"/>
        <v>10</v>
      </c>
      <c r="Z135" s="49"/>
    </row>
    <row r="136" spans="1:26" ht="15" x14ac:dyDescent="0.25">
      <c r="A136" s="36" t="s">
        <v>11</v>
      </c>
      <c r="B136" s="36" t="s">
        <v>168</v>
      </c>
      <c r="C136" s="36" t="s">
        <v>266</v>
      </c>
      <c r="D136" s="36" t="s">
        <v>217</v>
      </c>
      <c r="E136" s="36" t="s">
        <v>363</v>
      </c>
      <c r="F136" s="36" t="s">
        <v>364</v>
      </c>
      <c r="G136" s="37">
        <v>6</v>
      </c>
      <c r="H136" s="45">
        <f t="shared" si="7"/>
        <v>2.1914999999999996</v>
      </c>
      <c r="I136" s="38"/>
      <c r="J136" s="37">
        <v>0</v>
      </c>
      <c r="K136" s="37">
        <v>0.2</v>
      </c>
      <c r="L136" s="37">
        <v>0</v>
      </c>
      <c r="M136" s="37">
        <v>0.4</v>
      </c>
      <c r="N136" s="37">
        <v>0</v>
      </c>
      <c r="O136" s="36" t="s">
        <v>168</v>
      </c>
      <c r="P136" s="63">
        <v>0</v>
      </c>
      <c r="Q136" s="70">
        <v>0</v>
      </c>
      <c r="R136" s="37">
        <v>0</v>
      </c>
      <c r="S136" s="37">
        <v>0</v>
      </c>
      <c r="T136" s="37">
        <v>0</v>
      </c>
      <c r="U136" s="47">
        <v>3.75</v>
      </c>
      <c r="V136" s="47">
        <v>0</v>
      </c>
      <c r="W136" s="47">
        <v>1.25</v>
      </c>
      <c r="X136" s="47">
        <v>0</v>
      </c>
      <c r="Y136" s="36">
        <f t="shared" si="8"/>
        <v>5</v>
      </c>
      <c r="Z136" s="49"/>
    </row>
    <row r="137" spans="1:26" ht="15" x14ac:dyDescent="0.25">
      <c r="A137" s="36" t="s">
        <v>11</v>
      </c>
      <c r="B137" s="36" t="s">
        <v>168</v>
      </c>
      <c r="C137" s="36" t="s">
        <v>266</v>
      </c>
      <c r="D137" s="36" t="s">
        <v>217</v>
      </c>
      <c r="E137" s="36" t="s">
        <v>365</v>
      </c>
      <c r="F137" s="36" t="s">
        <v>366</v>
      </c>
      <c r="G137" s="37">
        <v>6</v>
      </c>
      <c r="H137" s="45">
        <f t="shared" si="7"/>
        <v>3.2872500000000007</v>
      </c>
      <c r="I137" s="38"/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6" t="s">
        <v>168</v>
      </c>
      <c r="P137" s="63">
        <v>0</v>
      </c>
      <c r="Q137" s="70">
        <v>0.2</v>
      </c>
      <c r="R137" s="37">
        <v>0</v>
      </c>
      <c r="S137" s="37">
        <v>0.4</v>
      </c>
      <c r="T137" s="37">
        <v>0</v>
      </c>
      <c r="U137" s="47">
        <v>5.625</v>
      </c>
      <c r="V137" s="47">
        <v>0</v>
      </c>
      <c r="W137" s="47">
        <v>1.875</v>
      </c>
      <c r="X137" s="47">
        <v>0</v>
      </c>
      <c r="Y137" s="36">
        <f t="shared" si="8"/>
        <v>7.5</v>
      </c>
      <c r="Z137" s="49"/>
    </row>
    <row r="138" spans="1:26" ht="15" x14ac:dyDescent="0.25">
      <c r="A138" s="36" t="s">
        <v>11</v>
      </c>
      <c r="B138" s="36" t="s">
        <v>168</v>
      </c>
      <c r="C138" s="36" t="s">
        <v>266</v>
      </c>
      <c r="D138" s="36" t="s">
        <v>217</v>
      </c>
      <c r="E138" s="36" t="s">
        <v>367</v>
      </c>
      <c r="F138" s="36" t="s">
        <v>368</v>
      </c>
      <c r="G138" s="37">
        <v>6</v>
      </c>
      <c r="H138" s="45">
        <f t="shared" si="7"/>
        <v>5.1660000000000004</v>
      </c>
      <c r="I138" s="38"/>
      <c r="J138" s="37">
        <v>0</v>
      </c>
      <c r="K138" s="37">
        <v>0.2</v>
      </c>
      <c r="L138" s="37">
        <v>0</v>
      </c>
      <c r="M138" s="37">
        <v>0.4</v>
      </c>
      <c r="N138" s="37">
        <v>0</v>
      </c>
      <c r="O138" s="36" t="s">
        <v>168</v>
      </c>
      <c r="P138" s="63">
        <v>0</v>
      </c>
      <c r="Q138" s="70">
        <v>0</v>
      </c>
      <c r="R138" s="37">
        <v>0</v>
      </c>
      <c r="S138" s="37">
        <v>0</v>
      </c>
      <c r="T138" s="37">
        <v>0</v>
      </c>
      <c r="U138" s="47">
        <v>5</v>
      </c>
      <c r="V138" s="47">
        <v>0</v>
      </c>
      <c r="W138" s="47">
        <v>5</v>
      </c>
      <c r="X138" s="47">
        <v>0</v>
      </c>
      <c r="Y138" s="36">
        <f t="shared" si="8"/>
        <v>10</v>
      </c>
      <c r="Z138" s="49"/>
    </row>
    <row r="139" spans="1:26" ht="15" x14ac:dyDescent="0.25">
      <c r="A139" s="36" t="s">
        <v>11</v>
      </c>
      <c r="B139" s="36" t="s">
        <v>168</v>
      </c>
      <c r="C139" s="36" t="s">
        <v>244</v>
      </c>
      <c r="D139" s="36" t="s">
        <v>217</v>
      </c>
      <c r="E139" s="36" t="s">
        <v>363</v>
      </c>
      <c r="F139" s="36" t="s">
        <v>364</v>
      </c>
      <c r="G139" s="37">
        <v>6</v>
      </c>
      <c r="H139" s="45">
        <f t="shared" si="7"/>
        <v>2.1914999999999996</v>
      </c>
      <c r="I139" s="38"/>
      <c r="J139" s="37">
        <v>0</v>
      </c>
      <c r="K139" s="37">
        <v>0.2</v>
      </c>
      <c r="L139" s="37">
        <v>0</v>
      </c>
      <c r="M139" s="37">
        <v>0.4</v>
      </c>
      <c r="N139" s="37">
        <v>0</v>
      </c>
      <c r="O139" s="36" t="s">
        <v>168</v>
      </c>
      <c r="P139" s="63">
        <v>0</v>
      </c>
      <c r="Q139" s="70">
        <v>0</v>
      </c>
      <c r="R139" s="37">
        <v>0</v>
      </c>
      <c r="S139" s="37">
        <v>0</v>
      </c>
      <c r="T139" s="37">
        <v>0</v>
      </c>
      <c r="U139" s="47">
        <v>3.75</v>
      </c>
      <c r="V139" s="47">
        <v>0</v>
      </c>
      <c r="W139" s="47">
        <v>1.25</v>
      </c>
      <c r="X139" s="47">
        <v>0</v>
      </c>
      <c r="Y139" s="36">
        <f t="shared" si="8"/>
        <v>5</v>
      </c>
      <c r="Z139" s="49"/>
    </row>
    <row r="140" spans="1:26" ht="15" x14ac:dyDescent="0.25">
      <c r="A140" s="36" t="s">
        <v>11</v>
      </c>
      <c r="B140" s="36" t="s">
        <v>168</v>
      </c>
      <c r="C140" s="36" t="s">
        <v>244</v>
      </c>
      <c r="D140" s="36" t="s">
        <v>217</v>
      </c>
      <c r="E140" s="36" t="s">
        <v>365</v>
      </c>
      <c r="F140" s="36" t="s">
        <v>366</v>
      </c>
      <c r="G140" s="37">
        <v>6</v>
      </c>
      <c r="H140" s="45">
        <f t="shared" si="7"/>
        <v>3.2872500000000007</v>
      </c>
      <c r="I140" s="38"/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6" t="s">
        <v>168</v>
      </c>
      <c r="P140" s="63">
        <v>0</v>
      </c>
      <c r="Q140" s="70">
        <v>0.2</v>
      </c>
      <c r="R140" s="37">
        <v>0</v>
      </c>
      <c r="S140" s="37">
        <v>0.4</v>
      </c>
      <c r="T140" s="37">
        <v>0</v>
      </c>
      <c r="U140" s="47">
        <v>5.625</v>
      </c>
      <c r="V140" s="47">
        <v>0</v>
      </c>
      <c r="W140" s="47">
        <v>1.875</v>
      </c>
      <c r="X140" s="47">
        <v>0</v>
      </c>
      <c r="Y140" s="36">
        <f t="shared" si="8"/>
        <v>7.5</v>
      </c>
      <c r="Z140" s="49"/>
    </row>
    <row r="141" spans="1:26" ht="15" x14ac:dyDescent="0.25">
      <c r="A141" s="36" t="s">
        <v>11</v>
      </c>
      <c r="B141" s="36" t="s">
        <v>168</v>
      </c>
      <c r="C141" s="36" t="s">
        <v>244</v>
      </c>
      <c r="D141" s="36" t="s">
        <v>217</v>
      </c>
      <c r="E141" s="36" t="s">
        <v>367</v>
      </c>
      <c r="F141" s="36" t="s">
        <v>368</v>
      </c>
      <c r="G141" s="37">
        <v>6</v>
      </c>
      <c r="H141" s="45">
        <f t="shared" si="7"/>
        <v>5.1660000000000004</v>
      </c>
      <c r="I141" s="38"/>
      <c r="J141" s="37">
        <v>0</v>
      </c>
      <c r="K141" s="37">
        <v>0.2</v>
      </c>
      <c r="L141" s="37">
        <v>0</v>
      </c>
      <c r="M141" s="37">
        <v>0.4</v>
      </c>
      <c r="N141" s="37">
        <v>0</v>
      </c>
      <c r="O141" s="36" t="s">
        <v>168</v>
      </c>
      <c r="P141" s="63">
        <v>0</v>
      </c>
      <c r="Q141" s="70">
        <v>0</v>
      </c>
      <c r="R141" s="37">
        <v>0</v>
      </c>
      <c r="S141" s="37">
        <v>0</v>
      </c>
      <c r="T141" s="37">
        <v>0</v>
      </c>
      <c r="U141" s="47">
        <v>5</v>
      </c>
      <c r="V141" s="47">
        <v>0</v>
      </c>
      <c r="W141" s="47">
        <v>5</v>
      </c>
      <c r="X141" s="47">
        <v>0</v>
      </c>
      <c r="Y141" s="36">
        <f t="shared" si="8"/>
        <v>10</v>
      </c>
      <c r="Z141" s="49"/>
    </row>
    <row r="142" spans="1:26" ht="15" x14ac:dyDescent="0.25">
      <c r="A142" s="36" t="s">
        <v>11</v>
      </c>
      <c r="B142" s="36" t="s">
        <v>168</v>
      </c>
      <c r="C142" s="36" t="s">
        <v>269</v>
      </c>
      <c r="D142" s="36" t="s">
        <v>217</v>
      </c>
      <c r="E142" s="36" t="s">
        <v>369</v>
      </c>
      <c r="F142" s="36" t="s">
        <v>370</v>
      </c>
      <c r="G142" s="37">
        <v>6</v>
      </c>
      <c r="H142" s="45">
        <f t="shared" si="7"/>
        <v>4.4268750000000008</v>
      </c>
      <c r="I142" s="37">
        <v>5</v>
      </c>
      <c r="J142" s="37">
        <v>0</v>
      </c>
      <c r="K142" s="37">
        <v>0.25</v>
      </c>
      <c r="L142" s="37">
        <v>0</v>
      </c>
      <c r="M142" s="37">
        <v>0.25</v>
      </c>
      <c r="N142" s="37">
        <v>0</v>
      </c>
      <c r="O142" s="36" t="s">
        <v>168</v>
      </c>
      <c r="P142" s="63">
        <v>0</v>
      </c>
      <c r="Q142" s="70">
        <v>0</v>
      </c>
      <c r="R142" s="37">
        <v>0</v>
      </c>
      <c r="S142" s="37">
        <v>0</v>
      </c>
      <c r="T142" s="37">
        <v>0</v>
      </c>
      <c r="U142" s="47">
        <v>7.5</v>
      </c>
      <c r="V142" s="47">
        <v>0</v>
      </c>
      <c r="W142" s="47">
        <v>2.5</v>
      </c>
      <c r="X142" s="47">
        <v>0</v>
      </c>
      <c r="Y142" s="36">
        <f t="shared" si="8"/>
        <v>10</v>
      </c>
      <c r="Z142" s="49"/>
    </row>
    <row r="143" spans="1:26" ht="15" x14ac:dyDescent="0.25">
      <c r="A143" s="36" t="s">
        <v>11</v>
      </c>
      <c r="B143" s="36" t="s">
        <v>168</v>
      </c>
      <c r="C143" s="36" t="s">
        <v>269</v>
      </c>
      <c r="D143" s="36" t="s">
        <v>217</v>
      </c>
      <c r="E143" s="36" t="s">
        <v>371</v>
      </c>
      <c r="F143" s="36" t="s">
        <v>372</v>
      </c>
      <c r="G143" s="37">
        <v>6</v>
      </c>
      <c r="H143" s="45">
        <f t="shared" si="7"/>
        <v>4.4268750000000008</v>
      </c>
      <c r="I143" s="37">
        <v>5</v>
      </c>
      <c r="J143" s="37">
        <v>0</v>
      </c>
      <c r="K143" s="37">
        <v>0.25</v>
      </c>
      <c r="L143" s="37">
        <v>0</v>
      </c>
      <c r="M143" s="37">
        <v>0.25</v>
      </c>
      <c r="N143" s="37">
        <v>0</v>
      </c>
      <c r="O143" s="36" t="s">
        <v>168</v>
      </c>
      <c r="P143" s="63">
        <v>0</v>
      </c>
      <c r="Q143" s="70">
        <v>0</v>
      </c>
      <c r="R143" s="37">
        <v>0</v>
      </c>
      <c r="S143" s="37">
        <v>0</v>
      </c>
      <c r="T143" s="37">
        <v>0</v>
      </c>
      <c r="U143" s="47">
        <v>7.5</v>
      </c>
      <c r="V143" s="47">
        <v>0</v>
      </c>
      <c r="W143" s="47">
        <v>2.5</v>
      </c>
      <c r="X143" s="47">
        <v>0</v>
      </c>
      <c r="Y143" s="36">
        <f t="shared" si="8"/>
        <v>10</v>
      </c>
      <c r="Z143" s="49"/>
    </row>
    <row r="144" spans="1:26" ht="15" x14ac:dyDescent="0.25">
      <c r="A144" s="36" t="s">
        <v>11</v>
      </c>
      <c r="B144" s="36" t="s">
        <v>168</v>
      </c>
      <c r="C144" s="36" t="s">
        <v>269</v>
      </c>
      <c r="D144" s="36" t="s">
        <v>217</v>
      </c>
      <c r="E144" s="36" t="s">
        <v>363</v>
      </c>
      <c r="F144" s="36" t="s">
        <v>364</v>
      </c>
      <c r="G144" s="37">
        <v>6</v>
      </c>
      <c r="H144" s="45">
        <f t="shared" si="7"/>
        <v>2.1914999999999996</v>
      </c>
      <c r="I144" s="38"/>
      <c r="J144" s="37">
        <v>0</v>
      </c>
      <c r="K144" s="37">
        <v>0.2</v>
      </c>
      <c r="L144" s="37">
        <v>0</v>
      </c>
      <c r="M144" s="37">
        <v>0.4</v>
      </c>
      <c r="N144" s="37">
        <v>0</v>
      </c>
      <c r="O144" s="36" t="s">
        <v>168</v>
      </c>
      <c r="P144" s="63">
        <v>0</v>
      </c>
      <c r="Q144" s="70">
        <v>0</v>
      </c>
      <c r="R144" s="37">
        <v>0</v>
      </c>
      <c r="S144" s="37">
        <v>0</v>
      </c>
      <c r="T144" s="37">
        <v>0</v>
      </c>
      <c r="U144" s="47">
        <v>3.75</v>
      </c>
      <c r="V144" s="47">
        <v>0</v>
      </c>
      <c r="W144" s="47">
        <v>1.25</v>
      </c>
      <c r="X144" s="47">
        <v>0</v>
      </c>
      <c r="Y144" s="36">
        <f t="shared" si="8"/>
        <v>5</v>
      </c>
      <c r="Z144" s="49"/>
    </row>
    <row r="145" spans="1:26" ht="15" x14ac:dyDescent="0.25">
      <c r="A145" s="36" t="s">
        <v>11</v>
      </c>
      <c r="B145" s="36" t="s">
        <v>168</v>
      </c>
      <c r="C145" s="36" t="s">
        <v>269</v>
      </c>
      <c r="D145" s="36" t="s">
        <v>217</v>
      </c>
      <c r="E145" s="36" t="s">
        <v>365</v>
      </c>
      <c r="F145" s="36" t="s">
        <v>366</v>
      </c>
      <c r="G145" s="37">
        <v>6</v>
      </c>
      <c r="H145" s="45">
        <f t="shared" si="7"/>
        <v>3.2872500000000007</v>
      </c>
      <c r="I145" s="38"/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6" t="s">
        <v>168</v>
      </c>
      <c r="P145" s="63">
        <v>0</v>
      </c>
      <c r="Q145" s="70">
        <v>0.2</v>
      </c>
      <c r="R145" s="37">
        <v>0</v>
      </c>
      <c r="S145" s="37">
        <v>0.4</v>
      </c>
      <c r="T145" s="37">
        <v>0</v>
      </c>
      <c r="U145" s="47">
        <v>5.625</v>
      </c>
      <c r="V145" s="47">
        <v>0</v>
      </c>
      <c r="W145" s="47">
        <v>1.875</v>
      </c>
      <c r="X145" s="47">
        <v>0</v>
      </c>
      <c r="Y145" s="36">
        <f t="shared" si="8"/>
        <v>7.5</v>
      </c>
      <c r="Z145" s="49"/>
    </row>
    <row r="146" spans="1:26" ht="15" x14ac:dyDescent="0.25">
      <c r="A146" s="36" t="s">
        <v>11</v>
      </c>
      <c r="B146" s="36" t="s">
        <v>168</v>
      </c>
      <c r="C146" s="36" t="s">
        <v>269</v>
      </c>
      <c r="D146" s="36" t="s">
        <v>217</v>
      </c>
      <c r="E146" s="36" t="s">
        <v>367</v>
      </c>
      <c r="F146" s="36" t="s">
        <v>368</v>
      </c>
      <c r="G146" s="37">
        <v>6</v>
      </c>
      <c r="H146" s="45">
        <f t="shared" si="7"/>
        <v>5.1660000000000004</v>
      </c>
      <c r="I146" s="38"/>
      <c r="J146" s="37">
        <v>0</v>
      </c>
      <c r="K146" s="37">
        <v>0.2</v>
      </c>
      <c r="L146" s="37">
        <v>0</v>
      </c>
      <c r="M146" s="37">
        <v>0.4</v>
      </c>
      <c r="N146" s="37">
        <v>0</v>
      </c>
      <c r="O146" s="36" t="s">
        <v>168</v>
      </c>
      <c r="P146" s="63">
        <v>0</v>
      </c>
      <c r="Q146" s="70">
        <v>0</v>
      </c>
      <c r="R146" s="37">
        <v>0</v>
      </c>
      <c r="S146" s="37">
        <v>0</v>
      </c>
      <c r="T146" s="37">
        <v>0</v>
      </c>
      <c r="U146" s="47">
        <v>5</v>
      </c>
      <c r="V146" s="47">
        <v>0</v>
      </c>
      <c r="W146" s="47">
        <v>5</v>
      </c>
      <c r="X146" s="47">
        <v>0</v>
      </c>
      <c r="Y146" s="36">
        <f t="shared" si="8"/>
        <v>10</v>
      </c>
      <c r="Z146" s="49"/>
    </row>
    <row r="147" spans="1:26" ht="15" x14ac:dyDescent="0.25">
      <c r="A147" s="36" t="s">
        <v>11</v>
      </c>
      <c r="B147" s="36" t="s">
        <v>168</v>
      </c>
      <c r="C147" s="36" t="s">
        <v>4</v>
      </c>
      <c r="D147" s="36" t="s">
        <v>217</v>
      </c>
      <c r="E147" s="36" t="s">
        <v>373</v>
      </c>
      <c r="F147" s="36" t="s">
        <v>374</v>
      </c>
      <c r="G147" s="37">
        <v>6</v>
      </c>
      <c r="H147" s="45">
        <f t="shared" si="7"/>
        <v>17.707500000000003</v>
      </c>
      <c r="I147" s="37">
        <v>2</v>
      </c>
      <c r="J147" s="37">
        <v>0</v>
      </c>
      <c r="K147" s="37">
        <v>1</v>
      </c>
      <c r="L147" s="37">
        <v>0</v>
      </c>
      <c r="M147" s="37">
        <v>1</v>
      </c>
      <c r="N147" s="37">
        <v>0</v>
      </c>
      <c r="O147" s="36" t="s">
        <v>168</v>
      </c>
      <c r="P147" s="63">
        <v>0</v>
      </c>
      <c r="Q147" s="70">
        <v>0</v>
      </c>
      <c r="R147" s="37">
        <v>0</v>
      </c>
      <c r="S147" s="37">
        <v>0</v>
      </c>
      <c r="T147" s="37">
        <v>0</v>
      </c>
      <c r="U147" s="47">
        <v>7.5</v>
      </c>
      <c r="V147" s="47">
        <v>0</v>
      </c>
      <c r="W147" s="47">
        <v>2.5</v>
      </c>
      <c r="X147" s="47">
        <v>0</v>
      </c>
      <c r="Y147" s="36">
        <f t="shared" si="8"/>
        <v>10</v>
      </c>
      <c r="Z147" s="49"/>
    </row>
    <row r="148" spans="1:26" ht="15" x14ac:dyDescent="0.25">
      <c r="A148" s="36" t="s">
        <v>11</v>
      </c>
      <c r="B148" s="36" t="s">
        <v>168</v>
      </c>
      <c r="C148" s="36" t="s">
        <v>4</v>
      </c>
      <c r="D148" s="36" t="s">
        <v>217</v>
      </c>
      <c r="E148" s="36" t="s">
        <v>363</v>
      </c>
      <c r="F148" s="36" t="s">
        <v>364</v>
      </c>
      <c r="G148" s="37">
        <v>6</v>
      </c>
      <c r="H148" s="45">
        <f t="shared" si="7"/>
        <v>2.1914999999999996</v>
      </c>
      <c r="I148" s="38"/>
      <c r="J148" s="37">
        <v>0</v>
      </c>
      <c r="K148" s="37">
        <v>0.2</v>
      </c>
      <c r="L148" s="37">
        <v>0</v>
      </c>
      <c r="M148" s="37">
        <v>0.4</v>
      </c>
      <c r="N148" s="37">
        <v>0</v>
      </c>
      <c r="O148" s="36" t="s">
        <v>168</v>
      </c>
      <c r="P148" s="63">
        <v>0</v>
      </c>
      <c r="Q148" s="70">
        <v>0</v>
      </c>
      <c r="R148" s="37">
        <v>0</v>
      </c>
      <c r="S148" s="37">
        <v>0</v>
      </c>
      <c r="T148" s="37">
        <v>0</v>
      </c>
      <c r="U148" s="47">
        <v>3.75</v>
      </c>
      <c r="V148" s="47">
        <v>0</v>
      </c>
      <c r="W148" s="47">
        <v>1.25</v>
      </c>
      <c r="X148" s="47">
        <v>0</v>
      </c>
      <c r="Y148" s="36">
        <f t="shared" si="8"/>
        <v>5</v>
      </c>
      <c r="Z148" s="49"/>
    </row>
    <row r="149" spans="1:26" ht="15" x14ac:dyDescent="0.25">
      <c r="A149" s="36" t="s">
        <v>11</v>
      </c>
      <c r="B149" s="36" t="s">
        <v>168</v>
      </c>
      <c r="C149" s="36" t="s">
        <v>4</v>
      </c>
      <c r="D149" s="36" t="s">
        <v>217</v>
      </c>
      <c r="E149" s="36" t="s">
        <v>365</v>
      </c>
      <c r="F149" s="36" t="s">
        <v>366</v>
      </c>
      <c r="G149" s="37">
        <v>6</v>
      </c>
      <c r="H149" s="45">
        <f t="shared" si="7"/>
        <v>3.2872500000000007</v>
      </c>
      <c r="I149" s="38"/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6" t="s">
        <v>168</v>
      </c>
      <c r="P149" s="63">
        <v>0</v>
      </c>
      <c r="Q149" s="70">
        <v>0.2</v>
      </c>
      <c r="R149" s="37">
        <v>0</v>
      </c>
      <c r="S149" s="37">
        <v>0.4</v>
      </c>
      <c r="T149" s="37">
        <v>0</v>
      </c>
      <c r="U149" s="47">
        <v>5.625</v>
      </c>
      <c r="V149" s="47">
        <v>0</v>
      </c>
      <c r="W149" s="47">
        <v>1.875</v>
      </c>
      <c r="X149" s="47">
        <v>0</v>
      </c>
      <c r="Y149" s="36">
        <f t="shared" si="8"/>
        <v>7.5</v>
      </c>
      <c r="Z149" s="49"/>
    </row>
    <row r="150" spans="1:26" ht="15" x14ac:dyDescent="0.25">
      <c r="A150" s="36" t="s">
        <v>11</v>
      </c>
      <c r="B150" s="36" t="s">
        <v>168</v>
      </c>
      <c r="C150" s="36" t="s">
        <v>4</v>
      </c>
      <c r="D150" s="36" t="s">
        <v>217</v>
      </c>
      <c r="E150" s="36" t="s">
        <v>367</v>
      </c>
      <c r="F150" s="36" t="s">
        <v>368</v>
      </c>
      <c r="G150" s="37">
        <v>6</v>
      </c>
      <c r="H150" s="45">
        <f t="shared" si="7"/>
        <v>5.1660000000000004</v>
      </c>
      <c r="I150" s="38"/>
      <c r="J150" s="37">
        <v>0</v>
      </c>
      <c r="K150" s="37">
        <v>0.2</v>
      </c>
      <c r="L150" s="37">
        <v>0</v>
      </c>
      <c r="M150" s="37">
        <v>0.4</v>
      </c>
      <c r="N150" s="37">
        <v>0</v>
      </c>
      <c r="O150" s="36" t="s">
        <v>168</v>
      </c>
      <c r="P150" s="63">
        <v>0</v>
      </c>
      <c r="Q150" s="70">
        <v>0</v>
      </c>
      <c r="R150" s="37">
        <v>0</v>
      </c>
      <c r="S150" s="37">
        <v>0</v>
      </c>
      <c r="T150" s="37">
        <v>0</v>
      </c>
      <c r="U150" s="47">
        <v>5</v>
      </c>
      <c r="V150" s="47">
        <v>0</v>
      </c>
      <c r="W150" s="47">
        <v>5</v>
      </c>
      <c r="X150" s="47">
        <v>0</v>
      </c>
      <c r="Y150" s="36">
        <f t="shared" si="8"/>
        <v>10</v>
      </c>
      <c r="Z150" s="49" t="s">
        <v>190</v>
      </c>
    </row>
    <row r="151" spans="1:26" ht="15" x14ac:dyDescent="0.25">
      <c r="A151" s="36" t="s">
        <v>77</v>
      </c>
      <c r="B151" s="36" t="s">
        <v>168</v>
      </c>
      <c r="C151" s="36" t="s">
        <v>273</v>
      </c>
      <c r="D151" s="52" t="s">
        <v>216</v>
      </c>
      <c r="E151" s="36" t="s">
        <v>332</v>
      </c>
      <c r="F151" s="36" t="s">
        <v>333</v>
      </c>
      <c r="G151" s="37">
        <v>6</v>
      </c>
      <c r="H151" s="45">
        <f t="shared" ref="H151:H215" si="9">((((K151+Q151)*U151)+((L151+R151)*V151)+((M151+S151)*CP*W151)+((N151+T151)*X151))*G151)/10*3</f>
        <v>6.2531711999999988</v>
      </c>
      <c r="I151" s="37">
        <v>280</v>
      </c>
      <c r="J151" s="37">
        <v>0</v>
      </c>
      <c r="K151" s="37">
        <v>2</v>
      </c>
      <c r="L151" s="37">
        <v>0</v>
      </c>
      <c r="M151" s="37">
        <v>6</v>
      </c>
      <c r="N151" s="37">
        <v>0</v>
      </c>
      <c r="O151" s="36" t="s">
        <v>168</v>
      </c>
      <c r="P151" s="63">
        <v>0</v>
      </c>
      <c r="Q151" s="70">
        <v>0.4</v>
      </c>
      <c r="R151" s="37">
        <v>0</v>
      </c>
      <c r="S151" s="70">
        <v>0.4</v>
      </c>
      <c r="T151" s="37">
        <v>0</v>
      </c>
      <c r="U151" s="47">
        <v>0.79049999999999987</v>
      </c>
      <c r="V151" s="47">
        <v>0</v>
      </c>
      <c r="W151" s="47">
        <v>0.26349999999999996</v>
      </c>
      <c r="X151" s="47">
        <v>0</v>
      </c>
      <c r="Y151" s="36">
        <f t="shared" si="8"/>
        <v>1.0539999999999998</v>
      </c>
      <c r="Z151" s="49" t="s">
        <v>190</v>
      </c>
    </row>
    <row r="152" spans="1:26" ht="15" x14ac:dyDescent="0.25">
      <c r="A152" s="36" t="s">
        <v>77</v>
      </c>
      <c r="B152" s="36" t="s">
        <v>168</v>
      </c>
      <c r="C152" s="36" t="s">
        <v>266</v>
      </c>
      <c r="D152" s="52" t="s">
        <v>216</v>
      </c>
      <c r="E152" s="36" t="s">
        <v>332</v>
      </c>
      <c r="F152" s="36" t="s">
        <v>333</v>
      </c>
      <c r="G152" s="37">
        <v>6</v>
      </c>
      <c r="H152" s="45">
        <f t="shared" si="9"/>
        <v>1.3415575500000001</v>
      </c>
      <c r="I152" s="37">
        <v>280</v>
      </c>
      <c r="J152" s="37">
        <v>0</v>
      </c>
      <c r="K152" s="37">
        <v>0.5</v>
      </c>
      <c r="L152" s="37">
        <v>0</v>
      </c>
      <c r="M152" s="37">
        <v>1</v>
      </c>
      <c r="N152" s="37">
        <v>0</v>
      </c>
      <c r="O152" s="36" t="s">
        <v>168</v>
      </c>
      <c r="P152" s="63">
        <v>0</v>
      </c>
      <c r="Q152" s="70">
        <v>0.1</v>
      </c>
      <c r="R152" s="37">
        <v>0</v>
      </c>
      <c r="S152" s="70">
        <v>0.1</v>
      </c>
      <c r="T152" s="37">
        <v>0</v>
      </c>
      <c r="U152" s="47">
        <v>0.79049999999999987</v>
      </c>
      <c r="V152" s="47">
        <v>0</v>
      </c>
      <c r="W152" s="47">
        <v>0.26349999999999996</v>
      </c>
      <c r="X152" s="47">
        <v>0</v>
      </c>
      <c r="Y152" s="36">
        <f t="shared" si="8"/>
        <v>1.0539999999999998</v>
      </c>
      <c r="Z152" s="49"/>
    </row>
    <row r="153" spans="1:26" ht="15" x14ac:dyDescent="0.25">
      <c r="A153" s="36" t="s">
        <v>77</v>
      </c>
      <c r="B153" s="36" t="s">
        <v>168</v>
      </c>
      <c r="C153" s="36" t="s">
        <v>269</v>
      </c>
      <c r="D153" s="52" t="s">
        <v>216</v>
      </c>
      <c r="E153" s="36" t="s">
        <v>332</v>
      </c>
      <c r="F153" s="36" t="s">
        <v>333</v>
      </c>
      <c r="G153" s="37">
        <v>6</v>
      </c>
      <c r="H153" s="45">
        <f t="shared" si="9"/>
        <v>1.7850280499999998</v>
      </c>
      <c r="I153" s="37">
        <v>280</v>
      </c>
      <c r="J153" s="37">
        <v>0</v>
      </c>
      <c r="K153" s="37">
        <v>0.5</v>
      </c>
      <c r="L153" s="37">
        <v>0</v>
      </c>
      <c r="M153" s="37">
        <v>2</v>
      </c>
      <c r="N153" s="37">
        <v>0</v>
      </c>
      <c r="O153" s="36" t="s">
        <v>168</v>
      </c>
      <c r="P153" s="63">
        <v>0</v>
      </c>
      <c r="Q153" s="70">
        <v>0.1</v>
      </c>
      <c r="R153" s="37">
        <v>0</v>
      </c>
      <c r="S153" s="70">
        <v>0.1</v>
      </c>
      <c r="T153" s="37">
        <v>0</v>
      </c>
      <c r="U153" s="47">
        <v>0.79049999999999987</v>
      </c>
      <c r="V153" s="47">
        <v>0</v>
      </c>
      <c r="W153" s="47">
        <v>0.26349999999999996</v>
      </c>
      <c r="X153" s="47">
        <v>0</v>
      </c>
      <c r="Y153" s="36">
        <f t="shared" si="8"/>
        <v>1.0539999999999998</v>
      </c>
      <c r="Z153" s="49"/>
    </row>
    <row r="154" spans="1:26" ht="15" x14ac:dyDescent="0.25">
      <c r="A154" s="36" t="s">
        <v>77</v>
      </c>
      <c r="B154" s="36" t="s">
        <v>168</v>
      </c>
      <c r="C154" s="36" t="s">
        <v>4</v>
      </c>
      <c r="D154" s="52" t="s">
        <v>216</v>
      </c>
      <c r="E154" s="36" t="s">
        <v>332</v>
      </c>
      <c r="F154" s="36" t="s">
        <v>333</v>
      </c>
      <c r="G154" s="37">
        <v>6</v>
      </c>
      <c r="H154" s="45">
        <f t="shared" si="9"/>
        <v>5.8097006999999987</v>
      </c>
      <c r="I154" s="37">
        <v>280</v>
      </c>
      <c r="J154" s="37">
        <v>0</v>
      </c>
      <c r="K154" s="37">
        <v>2</v>
      </c>
      <c r="L154" s="37">
        <v>0</v>
      </c>
      <c r="M154" s="37">
        <v>5</v>
      </c>
      <c r="N154" s="37">
        <v>0</v>
      </c>
      <c r="O154" s="36" t="s">
        <v>168</v>
      </c>
      <c r="P154" s="63">
        <v>0</v>
      </c>
      <c r="Q154" s="70">
        <v>0.4</v>
      </c>
      <c r="R154" s="37">
        <v>0</v>
      </c>
      <c r="S154" s="70">
        <v>0.4</v>
      </c>
      <c r="T154" s="37">
        <v>0</v>
      </c>
      <c r="U154" s="47">
        <v>0.79049999999999987</v>
      </c>
      <c r="V154" s="47">
        <v>0</v>
      </c>
      <c r="W154" s="47">
        <v>0.26349999999999996</v>
      </c>
      <c r="X154" s="47">
        <v>0</v>
      </c>
      <c r="Y154" s="36">
        <f t="shared" si="8"/>
        <v>1.0539999999999998</v>
      </c>
      <c r="Z154" s="49"/>
    </row>
    <row r="155" spans="1:26" ht="15" x14ac:dyDescent="0.25">
      <c r="A155" s="36" t="s">
        <v>77</v>
      </c>
      <c r="B155" s="36" t="s">
        <v>168</v>
      </c>
      <c r="C155" s="36" t="s">
        <v>273</v>
      </c>
      <c r="D155" s="36" t="s">
        <v>217</v>
      </c>
      <c r="E155" s="36" t="s">
        <v>375</v>
      </c>
      <c r="F155" s="36" t="s">
        <v>376</v>
      </c>
      <c r="G155" s="37">
        <v>6</v>
      </c>
      <c r="H155" s="45">
        <f t="shared" si="9"/>
        <v>2.5830000000000002</v>
      </c>
      <c r="I155" s="38"/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6" t="s">
        <v>168</v>
      </c>
      <c r="P155" s="63">
        <v>0</v>
      </c>
      <c r="Q155" s="70">
        <v>0.2</v>
      </c>
      <c r="R155" s="37">
        <v>0</v>
      </c>
      <c r="S155" s="37">
        <v>0.4</v>
      </c>
      <c r="T155" s="37">
        <v>0</v>
      </c>
      <c r="U155" s="47">
        <v>2.5</v>
      </c>
      <c r="V155" s="47">
        <v>0</v>
      </c>
      <c r="W155" s="47">
        <v>2.5</v>
      </c>
      <c r="X155" s="47">
        <v>0</v>
      </c>
      <c r="Y155" s="36">
        <f t="shared" ref="Y155:Y226" si="10">SUM(U155:X155)</f>
        <v>5</v>
      </c>
      <c r="Z155" s="49"/>
    </row>
    <row r="156" spans="1:26" ht="15" x14ac:dyDescent="0.25">
      <c r="A156" s="36" t="s">
        <v>77</v>
      </c>
      <c r="B156" s="36" t="s">
        <v>168</v>
      </c>
      <c r="C156" s="36" t="s">
        <v>266</v>
      </c>
      <c r="D156" s="36" t="s">
        <v>217</v>
      </c>
      <c r="E156" s="36" t="s">
        <v>375</v>
      </c>
      <c r="F156" s="36" t="s">
        <v>376</v>
      </c>
      <c r="G156" s="37">
        <v>6</v>
      </c>
      <c r="H156" s="45">
        <f t="shared" si="9"/>
        <v>2.5830000000000002</v>
      </c>
      <c r="I156" s="38"/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6" t="s">
        <v>168</v>
      </c>
      <c r="P156" s="63">
        <v>0</v>
      </c>
      <c r="Q156" s="70">
        <v>0.2</v>
      </c>
      <c r="R156" s="37">
        <v>0</v>
      </c>
      <c r="S156" s="37">
        <v>0.4</v>
      </c>
      <c r="T156" s="37">
        <v>0</v>
      </c>
      <c r="U156" s="47">
        <v>2.5</v>
      </c>
      <c r="V156" s="47">
        <v>0</v>
      </c>
      <c r="W156" s="47">
        <v>2.5</v>
      </c>
      <c r="X156" s="47">
        <v>0</v>
      </c>
      <c r="Y156" s="36">
        <f t="shared" si="10"/>
        <v>5</v>
      </c>
      <c r="Z156" s="49"/>
    </row>
    <row r="157" spans="1:26" ht="15" x14ac:dyDescent="0.25">
      <c r="A157" s="36" t="s">
        <v>77</v>
      </c>
      <c r="B157" s="36" t="s">
        <v>168</v>
      </c>
      <c r="C157" s="36" t="s">
        <v>244</v>
      </c>
      <c r="D157" s="36" t="s">
        <v>217</v>
      </c>
      <c r="E157" s="36" t="s">
        <v>375</v>
      </c>
      <c r="F157" s="36" t="s">
        <v>376</v>
      </c>
      <c r="G157" s="37">
        <v>6</v>
      </c>
      <c r="H157" s="45">
        <f t="shared" si="9"/>
        <v>2.5830000000000002</v>
      </c>
      <c r="I157" s="38"/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6" t="s">
        <v>168</v>
      </c>
      <c r="P157" s="63">
        <v>0</v>
      </c>
      <c r="Q157" s="70">
        <v>0.2</v>
      </c>
      <c r="R157" s="37">
        <v>0</v>
      </c>
      <c r="S157" s="37">
        <v>0.4</v>
      </c>
      <c r="T157" s="37">
        <v>0</v>
      </c>
      <c r="U157" s="47">
        <v>2.5</v>
      </c>
      <c r="V157" s="47">
        <v>0</v>
      </c>
      <c r="W157" s="47">
        <v>2.5</v>
      </c>
      <c r="X157" s="47">
        <v>0</v>
      </c>
      <c r="Y157" s="36">
        <f t="shared" si="10"/>
        <v>5</v>
      </c>
      <c r="Z157" s="49"/>
    </row>
    <row r="158" spans="1:26" ht="15" x14ac:dyDescent="0.25">
      <c r="A158" s="36" t="s">
        <v>77</v>
      </c>
      <c r="B158" s="36" t="s">
        <v>168</v>
      </c>
      <c r="C158" s="36" t="s">
        <v>269</v>
      </c>
      <c r="D158" s="36" t="s">
        <v>217</v>
      </c>
      <c r="E158" s="36" t="s">
        <v>375</v>
      </c>
      <c r="F158" s="36" t="s">
        <v>376</v>
      </c>
      <c r="G158" s="37">
        <v>6</v>
      </c>
      <c r="H158" s="45">
        <f t="shared" si="9"/>
        <v>2.5830000000000002</v>
      </c>
      <c r="I158" s="38"/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6" t="s">
        <v>168</v>
      </c>
      <c r="P158" s="63">
        <v>0</v>
      </c>
      <c r="Q158" s="70">
        <v>0.2</v>
      </c>
      <c r="R158" s="37">
        <v>0</v>
      </c>
      <c r="S158" s="37">
        <v>0.4</v>
      </c>
      <c r="T158" s="37">
        <v>0</v>
      </c>
      <c r="U158" s="47">
        <v>2.5</v>
      </c>
      <c r="V158" s="47">
        <v>0</v>
      </c>
      <c r="W158" s="47">
        <v>2.5</v>
      </c>
      <c r="X158" s="47">
        <v>0</v>
      </c>
      <c r="Y158" s="36">
        <f t="shared" si="10"/>
        <v>5</v>
      </c>
      <c r="Z158" s="49"/>
    </row>
    <row r="159" spans="1:26" ht="15" x14ac:dyDescent="0.25">
      <c r="A159" s="36" t="s">
        <v>77</v>
      </c>
      <c r="B159" s="36" t="s">
        <v>168</v>
      </c>
      <c r="C159" s="36" t="s">
        <v>4</v>
      </c>
      <c r="D159" s="36" t="s">
        <v>217</v>
      </c>
      <c r="E159" s="36" t="s">
        <v>375</v>
      </c>
      <c r="F159" s="36" t="s">
        <v>376</v>
      </c>
      <c r="G159" s="37">
        <v>6</v>
      </c>
      <c r="H159" s="45">
        <f t="shared" si="9"/>
        <v>2.5830000000000002</v>
      </c>
      <c r="I159" s="38"/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6" t="s">
        <v>168</v>
      </c>
      <c r="P159" s="63">
        <v>0</v>
      </c>
      <c r="Q159" s="70">
        <v>0.2</v>
      </c>
      <c r="R159" s="37">
        <v>0</v>
      </c>
      <c r="S159" s="37">
        <v>0.4</v>
      </c>
      <c r="T159" s="37">
        <v>0</v>
      </c>
      <c r="U159" s="47">
        <v>2.5</v>
      </c>
      <c r="V159" s="47">
        <v>0</v>
      </c>
      <c r="W159" s="47">
        <v>2.5</v>
      </c>
      <c r="X159" s="47">
        <v>0</v>
      </c>
      <c r="Y159" s="36">
        <f t="shared" si="10"/>
        <v>5</v>
      </c>
      <c r="Z159" s="49"/>
    </row>
    <row r="160" spans="1:26" ht="15" x14ac:dyDescent="0.25">
      <c r="A160" s="36" t="s">
        <v>77</v>
      </c>
      <c r="B160" s="36" t="s">
        <v>168</v>
      </c>
      <c r="C160" s="36" t="s">
        <v>266</v>
      </c>
      <c r="D160" s="36" t="s">
        <v>216</v>
      </c>
      <c r="E160" s="36" t="s">
        <v>377</v>
      </c>
      <c r="F160" s="36" t="s">
        <v>197</v>
      </c>
      <c r="G160" s="37">
        <v>6</v>
      </c>
      <c r="H160" s="45">
        <f t="shared" si="9"/>
        <v>18.540000000000003</v>
      </c>
      <c r="I160" s="37">
        <v>12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6" t="s">
        <v>168</v>
      </c>
      <c r="P160" s="63">
        <v>0</v>
      </c>
      <c r="Q160" s="70">
        <v>0.75</v>
      </c>
      <c r="R160" s="37">
        <v>0</v>
      </c>
      <c r="S160" s="37">
        <v>2</v>
      </c>
      <c r="T160" s="37">
        <v>0</v>
      </c>
      <c r="U160" s="47">
        <v>7.5</v>
      </c>
      <c r="V160" s="47">
        <v>0</v>
      </c>
      <c r="W160" s="47">
        <v>2.5</v>
      </c>
      <c r="X160" s="47">
        <v>0</v>
      </c>
      <c r="Y160" s="36">
        <f t="shared" si="10"/>
        <v>10</v>
      </c>
      <c r="Z160" s="49"/>
    </row>
    <row r="161" spans="1:26" ht="15" x14ac:dyDescent="0.25">
      <c r="A161" s="36" t="s">
        <v>77</v>
      </c>
      <c r="B161" s="36" t="s">
        <v>168</v>
      </c>
      <c r="C161" s="36" t="s">
        <v>269</v>
      </c>
      <c r="D161" s="36" t="s">
        <v>216</v>
      </c>
      <c r="E161" s="36" t="s">
        <v>377</v>
      </c>
      <c r="F161" s="36" t="s">
        <v>197</v>
      </c>
      <c r="G161" s="37">
        <v>6</v>
      </c>
      <c r="H161" s="45">
        <f t="shared" si="9"/>
        <v>18.540000000000003</v>
      </c>
      <c r="I161" s="37">
        <v>12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6" t="s">
        <v>168</v>
      </c>
      <c r="P161" s="63">
        <v>0</v>
      </c>
      <c r="Q161" s="70">
        <v>0.75</v>
      </c>
      <c r="R161" s="37">
        <v>0</v>
      </c>
      <c r="S161" s="37">
        <v>2</v>
      </c>
      <c r="T161" s="37">
        <v>0</v>
      </c>
      <c r="U161" s="47">
        <v>7.5</v>
      </c>
      <c r="V161" s="47">
        <v>0</v>
      </c>
      <c r="W161" s="47">
        <v>2.5</v>
      </c>
      <c r="X161" s="47">
        <v>0</v>
      </c>
      <c r="Y161" s="36">
        <f t="shared" si="10"/>
        <v>10</v>
      </c>
      <c r="Z161" s="49"/>
    </row>
    <row r="162" spans="1:26" ht="15" x14ac:dyDescent="0.25">
      <c r="A162" s="36" t="s">
        <v>77</v>
      </c>
      <c r="B162" s="36" t="s">
        <v>168</v>
      </c>
      <c r="C162" s="36" t="s">
        <v>4</v>
      </c>
      <c r="D162" s="36" t="s">
        <v>216</v>
      </c>
      <c r="E162" s="36" t="s">
        <v>377</v>
      </c>
      <c r="F162" s="36" t="s">
        <v>197</v>
      </c>
      <c r="G162" s="37">
        <v>6</v>
      </c>
      <c r="H162" s="45">
        <f t="shared" si="9"/>
        <v>37.080000000000005</v>
      </c>
      <c r="I162" s="37">
        <v>12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6" t="s">
        <v>168</v>
      </c>
      <c r="P162" s="63">
        <v>0</v>
      </c>
      <c r="Q162" s="70">
        <v>1.5</v>
      </c>
      <c r="R162" s="37">
        <v>0</v>
      </c>
      <c r="S162" s="37">
        <v>4</v>
      </c>
      <c r="T162" s="37">
        <v>0</v>
      </c>
      <c r="U162" s="47">
        <v>7.5</v>
      </c>
      <c r="V162" s="47">
        <v>0</v>
      </c>
      <c r="W162" s="47">
        <v>2.5</v>
      </c>
      <c r="X162" s="47">
        <v>0</v>
      </c>
      <c r="Y162" s="36">
        <f t="shared" si="10"/>
        <v>10</v>
      </c>
      <c r="Z162" s="49"/>
    </row>
    <row r="163" spans="1:26" ht="15" x14ac:dyDescent="0.25">
      <c r="A163" s="36" t="s">
        <v>77</v>
      </c>
      <c r="B163" s="36" t="s">
        <v>168</v>
      </c>
      <c r="C163" s="36" t="s">
        <v>273</v>
      </c>
      <c r="D163" s="36" t="s">
        <v>222</v>
      </c>
      <c r="E163" s="36" t="s">
        <v>280</v>
      </c>
      <c r="F163" s="36" t="s">
        <v>188</v>
      </c>
      <c r="G163" s="37">
        <v>24</v>
      </c>
      <c r="H163" s="45">
        <f t="shared" si="9"/>
        <v>2.2000000000000011</v>
      </c>
      <c r="I163" s="37">
        <v>38</v>
      </c>
      <c r="J163" s="37">
        <v>0</v>
      </c>
      <c r="K163" s="37">
        <v>1</v>
      </c>
      <c r="L163" s="37">
        <v>0</v>
      </c>
      <c r="M163" s="37">
        <v>0</v>
      </c>
      <c r="N163" s="37">
        <v>0</v>
      </c>
      <c r="O163" s="36" t="s">
        <v>168</v>
      </c>
      <c r="P163" s="63">
        <v>0</v>
      </c>
      <c r="Q163" s="70">
        <v>1</v>
      </c>
      <c r="R163" s="37">
        <v>0</v>
      </c>
      <c r="S163" s="37">
        <v>0</v>
      </c>
      <c r="T163" s="37">
        <v>0</v>
      </c>
      <c r="U163" s="47">
        <f>TFEA/(0.3*G163)</f>
        <v>0.15277777777777782</v>
      </c>
      <c r="V163" s="47">
        <v>0</v>
      </c>
      <c r="W163" s="47">
        <v>0</v>
      </c>
      <c r="X163" s="47">
        <v>0</v>
      </c>
      <c r="Y163" s="36">
        <f t="shared" si="10"/>
        <v>0.15277777777777782</v>
      </c>
      <c r="Z163" s="49"/>
    </row>
    <row r="164" spans="1:26" ht="15" x14ac:dyDescent="0.25">
      <c r="A164" s="36" t="s">
        <v>77</v>
      </c>
      <c r="B164" s="36" t="s">
        <v>168</v>
      </c>
      <c r="C164" s="36" t="s">
        <v>273</v>
      </c>
      <c r="D164" s="36" t="s">
        <v>216</v>
      </c>
      <c r="E164" s="36" t="s">
        <v>378</v>
      </c>
      <c r="F164" s="36" t="s">
        <v>379</v>
      </c>
      <c r="G164" s="37">
        <v>6</v>
      </c>
      <c r="H164" s="45">
        <f t="shared" si="9"/>
        <v>56.452500000000008</v>
      </c>
      <c r="I164" s="37">
        <v>117</v>
      </c>
      <c r="J164" s="37">
        <v>0</v>
      </c>
      <c r="K164" s="37">
        <v>2</v>
      </c>
      <c r="L164" s="37">
        <v>0</v>
      </c>
      <c r="M164" s="37">
        <v>7</v>
      </c>
      <c r="N164" s="37">
        <v>0</v>
      </c>
      <c r="O164" s="36" t="s">
        <v>168</v>
      </c>
      <c r="P164" s="63">
        <v>0</v>
      </c>
      <c r="Q164" s="70">
        <v>0</v>
      </c>
      <c r="R164" s="37">
        <v>0</v>
      </c>
      <c r="S164" s="37">
        <v>0</v>
      </c>
      <c r="T164" s="37">
        <v>0</v>
      </c>
      <c r="U164" s="47">
        <v>7.5</v>
      </c>
      <c r="V164" s="47">
        <v>0</v>
      </c>
      <c r="W164" s="47">
        <v>2.5</v>
      </c>
      <c r="X164" s="47">
        <v>0</v>
      </c>
      <c r="Y164" s="36">
        <f t="shared" si="10"/>
        <v>10</v>
      </c>
      <c r="Z164" s="49"/>
    </row>
    <row r="165" spans="1:26" ht="15" x14ac:dyDescent="0.25">
      <c r="A165" s="36" t="s">
        <v>77</v>
      </c>
      <c r="B165" s="36" t="s">
        <v>168</v>
      </c>
      <c r="C165" s="36" t="s">
        <v>266</v>
      </c>
      <c r="D165" s="36" t="s">
        <v>216</v>
      </c>
      <c r="E165" s="36" t="s">
        <v>380</v>
      </c>
      <c r="F165" s="36" t="s">
        <v>239</v>
      </c>
      <c r="G165" s="37">
        <v>6</v>
      </c>
      <c r="H165" s="45">
        <f t="shared" si="9"/>
        <v>17.415000000000003</v>
      </c>
      <c r="I165" s="37">
        <v>7</v>
      </c>
      <c r="J165" s="37">
        <v>0</v>
      </c>
      <c r="K165" s="37">
        <v>1</v>
      </c>
      <c r="L165" s="37">
        <v>0</v>
      </c>
      <c r="M165" s="37">
        <v>1</v>
      </c>
      <c r="N165" s="37">
        <v>0</v>
      </c>
      <c r="O165" s="36" t="s">
        <v>168</v>
      </c>
      <c r="P165" s="63">
        <v>0</v>
      </c>
      <c r="Q165" s="70">
        <v>0</v>
      </c>
      <c r="R165" s="37">
        <v>0</v>
      </c>
      <c r="S165" s="37">
        <v>0</v>
      </c>
      <c r="T165" s="37">
        <v>0</v>
      </c>
      <c r="U165" s="47">
        <v>5</v>
      </c>
      <c r="V165" s="47">
        <v>0</v>
      </c>
      <c r="W165" s="47">
        <v>5</v>
      </c>
      <c r="X165" s="47">
        <v>0</v>
      </c>
      <c r="Y165" s="36">
        <f t="shared" si="10"/>
        <v>10</v>
      </c>
      <c r="Z165" s="49"/>
    </row>
    <row r="166" spans="1:26" ht="15" x14ac:dyDescent="0.25">
      <c r="A166" s="36" t="s">
        <v>77</v>
      </c>
      <c r="B166" s="36" t="s">
        <v>168</v>
      </c>
      <c r="C166" s="36" t="s">
        <v>269</v>
      </c>
      <c r="D166" s="36" t="s">
        <v>216</v>
      </c>
      <c r="E166" s="36" t="s">
        <v>381</v>
      </c>
      <c r="F166" s="36" t="s">
        <v>195</v>
      </c>
      <c r="G166" s="37">
        <v>6</v>
      </c>
      <c r="H166" s="45">
        <f t="shared" si="9"/>
        <v>34.244999999999997</v>
      </c>
      <c r="I166" s="38"/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6" t="s">
        <v>168</v>
      </c>
      <c r="P166" s="63">
        <v>0</v>
      </c>
      <c r="Q166" s="70">
        <v>1</v>
      </c>
      <c r="R166" s="37">
        <v>0</v>
      </c>
      <c r="S166" s="37">
        <v>3</v>
      </c>
      <c r="T166" s="37">
        <v>0</v>
      </c>
      <c r="U166" s="47">
        <v>5</v>
      </c>
      <c r="V166" s="47">
        <v>0</v>
      </c>
      <c r="W166" s="47">
        <v>5</v>
      </c>
      <c r="X166" s="47">
        <v>0</v>
      </c>
      <c r="Y166" s="36">
        <f t="shared" si="10"/>
        <v>10</v>
      </c>
      <c r="Z166" s="49"/>
    </row>
    <row r="167" spans="1:26" ht="15" x14ac:dyDescent="0.25">
      <c r="A167" s="36" t="s">
        <v>77</v>
      </c>
      <c r="B167" s="36" t="s">
        <v>168</v>
      </c>
      <c r="C167" s="36" t="s">
        <v>269</v>
      </c>
      <c r="D167" s="36" t="s">
        <v>216</v>
      </c>
      <c r="E167" s="36" t="s">
        <v>382</v>
      </c>
      <c r="F167" s="36" t="s">
        <v>196</v>
      </c>
      <c r="G167" s="37">
        <v>6</v>
      </c>
      <c r="H167" s="45">
        <f t="shared" si="9"/>
        <v>26.122499999999999</v>
      </c>
      <c r="I167" s="37">
        <v>43</v>
      </c>
      <c r="J167" s="37">
        <v>0</v>
      </c>
      <c r="K167" s="37">
        <v>1</v>
      </c>
      <c r="L167" s="37">
        <v>0</v>
      </c>
      <c r="M167" s="37">
        <v>3</v>
      </c>
      <c r="N167" s="37">
        <v>0</v>
      </c>
      <c r="O167" s="36" t="s">
        <v>168</v>
      </c>
      <c r="P167" s="63">
        <v>0</v>
      </c>
      <c r="Q167" s="70">
        <v>0</v>
      </c>
      <c r="R167" s="37">
        <v>0</v>
      </c>
      <c r="S167" s="37">
        <v>0</v>
      </c>
      <c r="T167" s="37">
        <v>0</v>
      </c>
      <c r="U167" s="47">
        <v>7.5</v>
      </c>
      <c r="V167" s="47">
        <v>0</v>
      </c>
      <c r="W167" s="47">
        <v>2.5</v>
      </c>
      <c r="X167" s="47">
        <v>0</v>
      </c>
      <c r="Y167" s="36">
        <f t="shared" si="10"/>
        <v>10</v>
      </c>
      <c r="Z167" s="49"/>
    </row>
    <row r="168" spans="1:26" ht="15" x14ac:dyDescent="0.25">
      <c r="A168" s="36" t="s">
        <v>77</v>
      </c>
      <c r="B168" s="36" t="s">
        <v>168</v>
      </c>
      <c r="C168" s="36" t="s">
        <v>269</v>
      </c>
      <c r="D168" s="36" t="s">
        <v>216</v>
      </c>
      <c r="E168" s="36" t="s">
        <v>383</v>
      </c>
      <c r="F168" s="36" t="s">
        <v>239</v>
      </c>
      <c r="G168" s="37">
        <v>6</v>
      </c>
      <c r="H168" s="45">
        <f t="shared" si="9"/>
        <v>25.830000000000005</v>
      </c>
      <c r="I168" s="38"/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6" t="s">
        <v>168</v>
      </c>
      <c r="P168" s="63">
        <v>0</v>
      </c>
      <c r="Q168" s="70">
        <v>1</v>
      </c>
      <c r="R168" s="37">
        <v>0</v>
      </c>
      <c r="S168" s="37">
        <v>2</v>
      </c>
      <c r="T168" s="37">
        <v>0</v>
      </c>
      <c r="U168" s="47">
        <v>5</v>
      </c>
      <c r="V168" s="47">
        <v>0</v>
      </c>
      <c r="W168" s="47">
        <v>5</v>
      </c>
      <c r="X168" s="47">
        <v>0</v>
      </c>
      <c r="Y168" s="36">
        <f t="shared" si="10"/>
        <v>10</v>
      </c>
      <c r="Z168" s="49"/>
    </row>
    <row r="169" spans="1:26" ht="15" x14ac:dyDescent="0.25">
      <c r="A169" s="36" t="s">
        <v>77</v>
      </c>
      <c r="B169" s="36" t="s">
        <v>168</v>
      </c>
      <c r="C169" s="36" t="s">
        <v>269</v>
      </c>
      <c r="D169" s="36" t="s">
        <v>216</v>
      </c>
      <c r="E169" s="36" t="s">
        <v>384</v>
      </c>
      <c r="F169" s="36" t="s">
        <v>385</v>
      </c>
      <c r="G169" s="37">
        <v>6</v>
      </c>
      <c r="H169" s="45">
        <f t="shared" si="9"/>
        <v>34.244999999999997</v>
      </c>
      <c r="I169" s="37">
        <v>47</v>
      </c>
      <c r="J169" s="37">
        <v>0</v>
      </c>
      <c r="K169" s="37">
        <v>1</v>
      </c>
      <c r="L169" s="37">
        <v>0</v>
      </c>
      <c r="M169" s="37">
        <v>3</v>
      </c>
      <c r="N169" s="37">
        <v>0</v>
      </c>
      <c r="O169" s="36" t="s">
        <v>168</v>
      </c>
      <c r="P169" s="63">
        <v>0</v>
      </c>
      <c r="Q169" s="70">
        <v>0</v>
      </c>
      <c r="R169" s="37">
        <v>0</v>
      </c>
      <c r="S169" s="37">
        <v>0</v>
      </c>
      <c r="T169" s="37">
        <v>0</v>
      </c>
      <c r="U169" s="47">
        <v>5</v>
      </c>
      <c r="V169" s="47">
        <v>0</v>
      </c>
      <c r="W169" s="47">
        <v>5</v>
      </c>
      <c r="X169" s="47">
        <v>0</v>
      </c>
      <c r="Y169" s="36">
        <f t="shared" si="10"/>
        <v>10</v>
      </c>
      <c r="Z169" s="49"/>
    </row>
    <row r="170" spans="1:26" ht="15" x14ac:dyDescent="0.25">
      <c r="A170" s="36" t="s">
        <v>77</v>
      </c>
      <c r="B170" s="36" t="s">
        <v>168</v>
      </c>
      <c r="C170" s="36" t="s">
        <v>269</v>
      </c>
      <c r="D170" s="36" t="s">
        <v>216</v>
      </c>
      <c r="E170" s="36" t="s">
        <v>386</v>
      </c>
      <c r="F170" s="36" t="s">
        <v>199</v>
      </c>
      <c r="G170" s="37">
        <v>6</v>
      </c>
      <c r="H170" s="45">
        <f t="shared" si="9"/>
        <v>25.830000000000005</v>
      </c>
      <c r="I170" s="38"/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6" t="s">
        <v>168</v>
      </c>
      <c r="P170" s="63">
        <v>0</v>
      </c>
      <c r="Q170" s="70">
        <v>1</v>
      </c>
      <c r="R170" s="37">
        <v>0</v>
      </c>
      <c r="S170" s="37">
        <v>2</v>
      </c>
      <c r="T170" s="37">
        <v>0</v>
      </c>
      <c r="U170" s="47">
        <v>5</v>
      </c>
      <c r="V170" s="47">
        <v>0</v>
      </c>
      <c r="W170" s="47">
        <v>5</v>
      </c>
      <c r="X170" s="47">
        <v>0</v>
      </c>
      <c r="Y170" s="36">
        <f t="shared" si="10"/>
        <v>10</v>
      </c>
      <c r="Z170" s="49"/>
    </row>
    <row r="171" spans="1:26" ht="15" x14ac:dyDescent="0.25">
      <c r="A171" s="36" t="s">
        <v>77</v>
      </c>
      <c r="B171" s="36" t="s">
        <v>168</v>
      </c>
      <c r="C171" s="36" t="s">
        <v>269</v>
      </c>
      <c r="D171" s="36" t="s">
        <v>222</v>
      </c>
      <c r="E171" s="36" t="s">
        <v>304</v>
      </c>
      <c r="F171" s="36" t="s">
        <v>188</v>
      </c>
      <c r="G171" s="37">
        <v>24</v>
      </c>
      <c r="H171" s="45">
        <f t="shared" si="9"/>
        <v>17.600000000000009</v>
      </c>
      <c r="I171" s="37">
        <v>9</v>
      </c>
      <c r="J171" s="37">
        <v>0</v>
      </c>
      <c r="K171" s="37">
        <v>8</v>
      </c>
      <c r="L171" s="37">
        <v>0</v>
      </c>
      <c r="M171" s="37">
        <v>0</v>
      </c>
      <c r="N171" s="37">
        <v>0</v>
      </c>
      <c r="O171" s="36" t="s">
        <v>168</v>
      </c>
      <c r="P171" s="63">
        <v>0</v>
      </c>
      <c r="Q171" s="70">
        <v>8</v>
      </c>
      <c r="R171" s="37">
        <v>0</v>
      </c>
      <c r="S171" s="37">
        <v>0</v>
      </c>
      <c r="T171" s="37">
        <v>0</v>
      </c>
      <c r="U171" s="47">
        <f>TFEA/(0.3*G171)</f>
        <v>0.15277777777777782</v>
      </c>
      <c r="V171" s="47">
        <v>0</v>
      </c>
      <c r="W171" s="47">
        <v>0</v>
      </c>
      <c r="X171" s="47">
        <v>0</v>
      </c>
      <c r="Y171" s="36">
        <f t="shared" si="10"/>
        <v>0.15277777777777782</v>
      </c>
      <c r="Z171" s="49"/>
    </row>
    <row r="172" spans="1:26" ht="15" x14ac:dyDescent="0.25">
      <c r="A172" s="36" t="s">
        <v>77</v>
      </c>
      <c r="B172" s="36" t="s">
        <v>168</v>
      </c>
      <c r="C172" s="36" t="s">
        <v>269</v>
      </c>
      <c r="D172" s="36" t="s">
        <v>217</v>
      </c>
      <c r="E172" s="36" t="s">
        <v>387</v>
      </c>
      <c r="F172" s="36" t="s">
        <v>388</v>
      </c>
      <c r="G172" s="37">
        <v>6</v>
      </c>
      <c r="H172" s="45">
        <f t="shared" si="9"/>
        <v>17.415000000000003</v>
      </c>
      <c r="I172" s="37">
        <v>17</v>
      </c>
      <c r="J172" s="37">
        <v>0</v>
      </c>
      <c r="K172" s="37">
        <v>1</v>
      </c>
      <c r="L172" s="37">
        <v>0</v>
      </c>
      <c r="M172" s="37">
        <v>1</v>
      </c>
      <c r="N172" s="37">
        <v>0</v>
      </c>
      <c r="O172" s="36" t="s">
        <v>168</v>
      </c>
      <c r="P172" s="63">
        <v>0</v>
      </c>
      <c r="Q172" s="70">
        <v>0</v>
      </c>
      <c r="R172" s="37">
        <v>0</v>
      </c>
      <c r="S172" s="37">
        <v>0</v>
      </c>
      <c r="T172" s="37">
        <v>0</v>
      </c>
      <c r="U172" s="47">
        <v>5</v>
      </c>
      <c r="V172" s="47">
        <v>0</v>
      </c>
      <c r="W172" s="47">
        <v>5</v>
      </c>
      <c r="X172" s="47">
        <v>0</v>
      </c>
      <c r="Y172" s="36">
        <f t="shared" si="10"/>
        <v>10</v>
      </c>
      <c r="Z172" s="49"/>
    </row>
    <row r="173" spans="1:26" ht="15" x14ac:dyDescent="0.25">
      <c r="A173" s="36" t="s">
        <v>77</v>
      </c>
      <c r="B173" s="36" t="s">
        <v>168</v>
      </c>
      <c r="C173" s="36" t="s">
        <v>0</v>
      </c>
      <c r="D173" s="36" t="s">
        <v>217</v>
      </c>
      <c r="E173" s="36" t="s">
        <v>311</v>
      </c>
      <c r="F173" s="36" t="s">
        <v>312</v>
      </c>
      <c r="G173" s="37">
        <v>6</v>
      </c>
      <c r="H173" s="45">
        <f t="shared" si="9"/>
        <v>1.6830000000000003</v>
      </c>
      <c r="I173" s="38"/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6" t="s">
        <v>168</v>
      </c>
      <c r="P173" s="63">
        <v>0</v>
      </c>
      <c r="Q173" s="70">
        <v>0</v>
      </c>
      <c r="R173" s="37">
        <v>0</v>
      </c>
      <c r="S173" s="37">
        <v>1</v>
      </c>
      <c r="T173" s="37">
        <v>0</v>
      </c>
      <c r="U173" s="47">
        <v>0</v>
      </c>
      <c r="V173" s="47">
        <v>0</v>
      </c>
      <c r="W173" s="47">
        <v>1</v>
      </c>
      <c r="X173" s="47">
        <v>0</v>
      </c>
      <c r="Y173" s="36">
        <f t="shared" si="10"/>
        <v>1</v>
      </c>
      <c r="Z173" s="49"/>
    </row>
    <row r="174" spans="1:26" ht="15" x14ac:dyDescent="0.25">
      <c r="A174" s="36" t="s">
        <v>77</v>
      </c>
      <c r="B174" s="36" t="s">
        <v>168</v>
      </c>
      <c r="C174" s="36" t="s">
        <v>257</v>
      </c>
      <c r="D174" s="36" t="s">
        <v>216</v>
      </c>
      <c r="E174" s="36" t="s">
        <v>389</v>
      </c>
      <c r="F174" s="36" t="s">
        <v>390</v>
      </c>
      <c r="G174" s="37">
        <v>5</v>
      </c>
      <c r="H174" s="45">
        <f t="shared" si="9"/>
        <v>19.372500000000002</v>
      </c>
      <c r="I174" s="37">
        <v>22</v>
      </c>
      <c r="J174" s="37">
        <v>0</v>
      </c>
      <c r="K174" s="37">
        <v>1</v>
      </c>
      <c r="L174" s="37">
        <v>0</v>
      </c>
      <c r="M174" s="37">
        <v>2</v>
      </c>
      <c r="N174" s="37">
        <v>0</v>
      </c>
      <c r="O174" s="36" t="s">
        <v>168</v>
      </c>
      <c r="P174" s="63">
        <v>0</v>
      </c>
      <c r="Q174" s="70">
        <v>0</v>
      </c>
      <c r="R174" s="37">
        <v>0</v>
      </c>
      <c r="S174" s="37">
        <v>0</v>
      </c>
      <c r="T174" s="37">
        <v>0</v>
      </c>
      <c r="U174" s="47">
        <v>4.5</v>
      </c>
      <c r="V174" s="47">
        <v>0</v>
      </c>
      <c r="W174" s="47">
        <v>4.5</v>
      </c>
      <c r="X174" s="47">
        <v>0</v>
      </c>
      <c r="Y174" s="36">
        <f t="shared" si="10"/>
        <v>9</v>
      </c>
      <c r="Z174" s="49"/>
    </row>
    <row r="175" spans="1:26" ht="15" x14ac:dyDescent="0.25">
      <c r="A175" s="36" t="s">
        <v>77</v>
      </c>
      <c r="B175" s="36" t="s">
        <v>168</v>
      </c>
      <c r="C175" s="36" t="s">
        <v>257</v>
      </c>
      <c r="D175" s="36" t="s">
        <v>216</v>
      </c>
      <c r="E175" s="36" t="s">
        <v>391</v>
      </c>
      <c r="F175" s="36" t="s">
        <v>392</v>
      </c>
      <c r="G175" s="37">
        <v>5</v>
      </c>
      <c r="H175" s="45">
        <f t="shared" si="9"/>
        <v>19.372500000000002</v>
      </c>
      <c r="I175" s="38"/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6" t="s">
        <v>168</v>
      </c>
      <c r="P175" s="63">
        <v>0</v>
      </c>
      <c r="Q175" s="70">
        <v>1</v>
      </c>
      <c r="R175" s="37">
        <v>0</v>
      </c>
      <c r="S175" s="37">
        <v>2</v>
      </c>
      <c r="T175" s="37">
        <v>0</v>
      </c>
      <c r="U175" s="47">
        <v>4.5</v>
      </c>
      <c r="V175" s="47">
        <v>0</v>
      </c>
      <c r="W175" s="47">
        <v>4.5</v>
      </c>
      <c r="X175" s="47">
        <v>0</v>
      </c>
      <c r="Y175" s="36">
        <f t="shared" si="10"/>
        <v>9</v>
      </c>
      <c r="Z175" s="49"/>
    </row>
    <row r="176" spans="1:26" ht="15" x14ac:dyDescent="0.25">
      <c r="A176" s="36" t="s">
        <v>77</v>
      </c>
      <c r="B176" s="36" t="s">
        <v>168</v>
      </c>
      <c r="C176" s="36" t="s">
        <v>257</v>
      </c>
      <c r="D176" s="36" t="s">
        <v>216</v>
      </c>
      <c r="E176" s="36" t="s">
        <v>393</v>
      </c>
      <c r="F176" s="36" t="s">
        <v>240</v>
      </c>
      <c r="G176" s="37">
        <v>5</v>
      </c>
      <c r="H176" s="45">
        <f t="shared" si="9"/>
        <v>19.372500000000002</v>
      </c>
      <c r="I176" s="38"/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6" t="s">
        <v>168</v>
      </c>
      <c r="P176" s="63">
        <v>0</v>
      </c>
      <c r="Q176" s="70">
        <v>1</v>
      </c>
      <c r="R176" s="37">
        <v>0</v>
      </c>
      <c r="S176" s="37">
        <v>2</v>
      </c>
      <c r="T176" s="37">
        <v>0</v>
      </c>
      <c r="U176" s="47">
        <v>4.5</v>
      </c>
      <c r="V176" s="47">
        <v>0</v>
      </c>
      <c r="W176" s="47">
        <v>4.5</v>
      </c>
      <c r="X176" s="47">
        <v>0</v>
      </c>
      <c r="Y176" s="36">
        <f t="shared" si="10"/>
        <v>9</v>
      </c>
      <c r="Z176" s="49"/>
    </row>
    <row r="177" spans="1:26" ht="15" x14ac:dyDescent="0.25">
      <c r="A177" s="36" t="s">
        <v>77</v>
      </c>
      <c r="B177" s="36" t="s">
        <v>168</v>
      </c>
      <c r="C177" s="36" t="s">
        <v>257</v>
      </c>
      <c r="D177" s="36" t="s">
        <v>216</v>
      </c>
      <c r="E177" s="36" t="s">
        <v>317</v>
      </c>
      <c r="F177" s="36" t="s">
        <v>221</v>
      </c>
      <c r="G177" s="37">
        <v>5</v>
      </c>
      <c r="H177" s="45">
        <f t="shared" si="9"/>
        <v>10.665000000000003</v>
      </c>
      <c r="I177" s="38"/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6" t="s">
        <v>168</v>
      </c>
      <c r="P177" s="63">
        <v>0</v>
      </c>
      <c r="Q177" s="70">
        <v>1</v>
      </c>
      <c r="R177" s="37">
        <v>0</v>
      </c>
      <c r="S177" s="37">
        <v>2</v>
      </c>
      <c r="T177" s="37">
        <v>0</v>
      </c>
      <c r="U177" s="47">
        <v>1.5</v>
      </c>
      <c r="V177" s="47">
        <v>0</v>
      </c>
      <c r="W177" s="47">
        <v>3</v>
      </c>
      <c r="X177" s="47">
        <v>0</v>
      </c>
      <c r="Y177" s="36">
        <f t="shared" si="10"/>
        <v>4.5</v>
      </c>
      <c r="Z177" s="49"/>
    </row>
    <row r="178" spans="1:26" ht="15" x14ac:dyDescent="0.25">
      <c r="A178" s="36" t="s">
        <v>77</v>
      </c>
      <c r="B178" s="36" t="s">
        <v>168</v>
      </c>
      <c r="C178" s="36" t="s">
        <v>257</v>
      </c>
      <c r="D178" s="36" t="s">
        <v>216</v>
      </c>
      <c r="E178" s="36" t="s">
        <v>361</v>
      </c>
      <c r="F178" s="36" t="s">
        <v>362</v>
      </c>
      <c r="G178" s="37">
        <v>5</v>
      </c>
      <c r="H178" s="45">
        <f t="shared" si="9"/>
        <v>8.7074999999999996</v>
      </c>
      <c r="I178" s="38"/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6" t="s">
        <v>168</v>
      </c>
      <c r="P178" s="63">
        <v>0</v>
      </c>
      <c r="Q178" s="70">
        <v>1</v>
      </c>
      <c r="R178" s="37">
        <v>0</v>
      </c>
      <c r="S178" s="37">
        <v>2</v>
      </c>
      <c r="T178" s="37">
        <v>0</v>
      </c>
      <c r="U178" s="47">
        <v>3</v>
      </c>
      <c r="V178" s="47">
        <v>0</v>
      </c>
      <c r="W178" s="47">
        <v>1.5</v>
      </c>
      <c r="X178" s="47">
        <v>0</v>
      </c>
      <c r="Y178" s="36">
        <f t="shared" si="10"/>
        <v>4.5</v>
      </c>
      <c r="Z178" s="49"/>
    </row>
    <row r="179" spans="1:26" ht="15" x14ac:dyDescent="0.25">
      <c r="A179" s="36" t="s">
        <v>77</v>
      </c>
      <c r="B179" s="36" t="s">
        <v>168</v>
      </c>
      <c r="C179" s="36" t="s">
        <v>257</v>
      </c>
      <c r="D179" s="36" t="s">
        <v>222</v>
      </c>
      <c r="E179" s="36" t="s">
        <v>318</v>
      </c>
      <c r="F179" s="36" t="s">
        <v>231</v>
      </c>
      <c r="G179" s="37">
        <v>15</v>
      </c>
      <c r="H179" s="45">
        <f t="shared" si="9"/>
        <v>8.8000000000000007</v>
      </c>
      <c r="I179" s="37">
        <v>4</v>
      </c>
      <c r="J179" s="37">
        <v>0</v>
      </c>
      <c r="K179" s="37">
        <v>8</v>
      </c>
      <c r="L179" s="37">
        <v>0</v>
      </c>
      <c r="M179" s="37">
        <v>0</v>
      </c>
      <c r="N179" s="37">
        <v>0</v>
      </c>
      <c r="O179" s="36" t="s">
        <v>168</v>
      </c>
      <c r="P179" s="63">
        <v>0</v>
      </c>
      <c r="Q179" s="70">
        <v>0</v>
      </c>
      <c r="R179" s="37">
        <v>0</v>
      </c>
      <c r="S179" s="37">
        <v>0</v>
      </c>
      <c r="T179" s="37">
        <v>0</v>
      </c>
      <c r="U179" s="47">
        <f>TFEC/(0.3*G179)</f>
        <v>0.24444444444444446</v>
      </c>
      <c r="V179" s="47">
        <v>0</v>
      </c>
      <c r="W179" s="47">
        <v>0</v>
      </c>
      <c r="X179" s="47">
        <v>0</v>
      </c>
      <c r="Y179" s="36">
        <f t="shared" si="10"/>
        <v>0.24444444444444446</v>
      </c>
      <c r="Z179" s="49"/>
    </row>
    <row r="180" spans="1:26" ht="15" x14ac:dyDescent="0.25">
      <c r="A180" s="36" t="s">
        <v>77</v>
      </c>
      <c r="B180" s="36" t="s">
        <v>168</v>
      </c>
      <c r="C180" s="36" t="s">
        <v>257</v>
      </c>
      <c r="D180" s="36" t="s">
        <v>217</v>
      </c>
      <c r="E180" s="36" t="s">
        <v>394</v>
      </c>
      <c r="F180" s="36" t="s">
        <v>395</v>
      </c>
      <c r="G180" s="37">
        <v>5</v>
      </c>
      <c r="H180" s="45">
        <f t="shared" si="9"/>
        <v>13.2075</v>
      </c>
      <c r="I180" s="37">
        <v>13</v>
      </c>
      <c r="J180" s="37">
        <v>0</v>
      </c>
      <c r="K180" s="37">
        <v>1</v>
      </c>
      <c r="L180" s="37">
        <v>0</v>
      </c>
      <c r="M180" s="37">
        <v>1</v>
      </c>
      <c r="N180" s="37">
        <v>0</v>
      </c>
      <c r="O180" s="36" t="s">
        <v>168</v>
      </c>
      <c r="P180" s="63">
        <v>0</v>
      </c>
      <c r="Q180" s="70">
        <v>0</v>
      </c>
      <c r="R180" s="37">
        <v>0</v>
      </c>
      <c r="S180" s="37">
        <v>0</v>
      </c>
      <c r="T180" s="37">
        <v>0</v>
      </c>
      <c r="U180" s="47">
        <v>6</v>
      </c>
      <c r="V180" s="47">
        <v>0</v>
      </c>
      <c r="W180" s="47">
        <v>3</v>
      </c>
      <c r="X180" s="47">
        <v>0</v>
      </c>
      <c r="Y180" s="36">
        <f t="shared" si="10"/>
        <v>9</v>
      </c>
      <c r="Z180" s="49"/>
    </row>
    <row r="181" spans="1:26" ht="15" x14ac:dyDescent="0.25">
      <c r="A181" s="36" t="s">
        <v>77</v>
      </c>
      <c r="B181" s="36" t="s">
        <v>168</v>
      </c>
      <c r="C181" s="36" t="s">
        <v>257</v>
      </c>
      <c r="D181" s="36" t="s">
        <v>217</v>
      </c>
      <c r="E181" s="36" t="s">
        <v>322</v>
      </c>
      <c r="F181" s="36" t="s">
        <v>323</v>
      </c>
      <c r="G181" s="37">
        <v>5</v>
      </c>
      <c r="H181" s="45">
        <f t="shared" si="9"/>
        <v>3.3018749999999999</v>
      </c>
      <c r="I181" s="37">
        <v>6</v>
      </c>
      <c r="J181" s="37">
        <v>0</v>
      </c>
      <c r="K181" s="37">
        <v>1</v>
      </c>
      <c r="L181" s="37">
        <v>0</v>
      </c>
      <c r="M181" s="37">
        <v>1</v>
      </c>
      <c r="N181" s="37">
        <v>0</v>
      </c>
      <c r="O181" s="36" t="s">
        <v>168</v>
      </c>
      <c r="P181" s="63">
        <v>0</v>
      </c>
      <c r="Q181" s="70">
        <v>0</v>
      </c>
      <c r="R181" s="37">
        <v>0</v>
      </c>
      <c r="S181" s="37">
        <v>0</v>
      </c>
      <c r="T181" s="37">
        <v>0</v>
      </c>
      <c r="U181" s="47">
        <v>1.5</v>
      </c>
      <c r="V181" s="47">
        <v>0</v>
      </c>
      <c r="W181" s="47">
        <v>0.75</v>
      </c>
      <c r="X181" s="47">
        <v>0</v>
      </c>
      <c r="Y181" s="36">
        <f t="shared" si="10"/>
        <v>2.25</v>
      </c>
      <c r="Z181" s="49"/>
    </row>
    <row r="182" spans="1:26" ht="15" x14ac:dyDescent="0.25">
      <c r="A182" s="36" t="s">
        <v>77</v>
      </c>
      <c r="B182" s="36" t="s">
        <v>168</v>
      </c>
      <c r="C182" s="36" t="s">
        <v>273</v>
      </c>
      <c r="D182" s="36" t="s">
        <v>217</v>
      </c>
      <c r="E182" s="36" t="s">
        <v>260</v>
      </c>
      <c r="F182" s="36" t="s">
        <v>238</v>
      </c>
      <c r="G182" s="37">
        <v>12</v>
      </c>
      <c r="H182" s="45">
        <f t="shared" si="9"/>
        <v>0.2</v>
      </c>
      <c r="I182" s="38"/>
      <c r="J182" s="37">
        <v>0</v>
      </c>
      <c r="K182" s="37">
        <v>2</v>
      </c>
      <c r="L182" s="37">
        <v>0</v>
      </c>
      <c r="M182" s="37">
        <v>0</v>
      </c>
      <c r="N182" s="37">
        <v>0</v>
      </c>
      <c r="O182" s="36" t="s">
        <v>168</v>
      </c>
      <c r="P182" s="63">
        <v>0</v>
      </c>
      <c r="Q182" s="70">
        <v>0</v>
      </c>
      <c r="R182" s="37">
        <v>0</v>
      </c>
      <c r="S182" s="37">
        <v>0</v>
      </c>
      <c r="T182" s="37">
        <v>0</v>
      </c>
      <c r="U182" s="47">
        <v>2.7777777777777776E-2</v>
      </c>
      <c r="V182" s="47">
        <v>0</v>
      </c>
      <c r="W182" s="47">
        <v>0</v>
      </c>
      <c r="X182" s="47">
        <v>0</v>
      </c>
      <c r="Y182" s="36">
        <f t="shared" si="10"/>
        <v>2.7777777777777776E-2</v>
      </c>
      <c r="Z182" s="49"/>
    </row>
    <row r="183" spans="1:26" ht="15" x14ac:dyDescent="0.25">
      <c r="A183" s="36" t="s">
        <v>77</v>
      </c>
      <c r="B183" s="36" t="s">
        <v>168</v>
      </c>
      <c r="C183" s="36" t="s">
        <v>269</v>
      </c>
      <c r="D183" s="36" t="s">
        <v>217</v>
      </c>
      <c r="E183" s="36" t="s">
        <v>260</v>
      </c>
      <c r="F183" s="36" t="s">
        <v>238</v>
      </c>
      <c r="G183" s="37">
        <v>12</v>
      </c>
      <c r="H183" s="45">
        <f t="shared" si="9"/>
        <v>0.4</v>
      </c>
      <c r="I183" s="38"/>
      <c r="J183" s="37">
        <v>0</v>
      </c>
      <c r="K183" s="37">
        <v>2</v>
      </c>
      <c r="L183" s="37">
        <v>0</v>
      </c>
      <c r="M183" s="37">
        <v>0</v>
      </c>
      <c r="N183" s="37">
        <v>0</v>
      </c>
      <c r="O183" s="36" t="s">
        <v>168</v>
      </c>
      <c r="P183" s="63">
        <v>0</v>
      </c>
      <c r="Q183" s="70">
        <v>2</v>
      </c>
      <c r="R183" s="37">
        <v>0</v>
      </c>
      <c r="S183" s="37">
        <v>0</v>
      </c>
      <c r="T183" s="37">
        <v>0</v>
      </c>
      <c r="U183" s="47">
        <v>2.7777777777777776E-2</v>
      </c>
      <c r="V183" s="47">
        <v>0</v>
      </c>
      <c r="W183" s="47">
        <v>0</v>
      </c>
      <c r="X183" s="47">
        <v>0</v>
      </c>
      <c r="Y183" s="36">
        <f t="shared" si="10"/>
        <v>2.7777777777777776E-2</v>
      </c>
      <c r="Z183" s="49"/>
    </row>
    <row r="184" spans="1:26" ht="15" x14ac:dyDescent="0.25">
      <c r="A184" s="36" t="s">
        <v>77</v>
      </c>
      <c r="B184" s="36" t="s">
        <v>168</v>
      </c>
      <c r="C184" s="36" t="s">
        <v>4</v>
      </c>
      <c r="D184" s="36" t="s">
        <v>217</v>
      </c>
      <c r="E184" s="36" t="s">
        <v>260</v>
      </c>
      <c r="F184" s="36" t="s">
        <v>238</v>
      </c>
      <c r="G184" s="37">
        <v>12</v>
      </c>
      <c r="H184" s="45">
        <f t="shared" si="9"/>
        <v>0.4</v>
      </c>
      <c r="I184" s="38"/>
      <c r="J184" s="37">
        <v>0</v>
      </c>
      <c r="K184" s="37">
        <v>3</v>
      </c>
      <c r="L184" s="37">
        <v>0</v>
      </c>
      <c r="M184" s="37">
        <v>0</v>
      </c>
      <c r="N184" s="37">
        <v>0</v>
      </c>
      <c r="O184" s="36" t="s">
        <v>168</v>
      </c>
      <c r="P184" s="63">
        <v>0</v>
      </c>
      <c r="Q184" s="70">
        <v>1</v>
      </c>
      <c r="R184" s="37">
        <v>0</v>
      </c>
      <c r="S184" s="37">
        <v>0</v>
      </c>
      <c r="T184" s="37">
        <v>0</v>
      </c>
      <c r="U184" s="47">
        <v>2.7777777777777776E-2</v>
      </c>
      <c r="V184" s="47">
        <v>0</v>
      </c>
      <c r="W184" s="47">
        <v>0</v>
      </c>
      <c r="X184" s="47">
        <v>0</v>
      </c>
      <c r="Y184" s="36">
        <f t="shared" si="10"/>
        <v>2.7777777777777776E-2</v>
      </c>
      <c r="Z184" s="49"/>
    </row>
    <row r="185" spans="1:26" ht="15" x14ac:dyDescent="0.25">
      <c r="A185" s="36" t="s">
        <v>77</v>
      </c>
      <c r="B185" s="36" t="s">
        <v>168</v>
      </c>
      <c r="C185" s="36" t="s">
        <v>266</v>
      </c>
      <c r="D185" s="36" t="s">
        <v>217</v>
      </c>
      <c r="E185" s="36" t="s">
        <v>396</v>
      </c>
      <c r="F185" s="36" t="s">
        <v>397</v>
      </c>
      <c r="G185" s="37">
        <v>6</v>
      </c>
      <c r="H185" s="45">
        <f t="shared" si="9"/>
        <v>13.280625000000001</v>
      </c>
      <c r="I185" s="37">
        <v>9</v>
      </c>
      <c r="J185" s="37">
        <v>0</v>
      </c>
      <c r="K185" s="37">
        <v>0.75</v>
      </c>
      <c r="L185" s="37">
        <v>0</v>
      </c>
      <c r="M185" s="37">
        <v>0.75</v>
      </c>
      <c r="N185" s="37">
        <v>0</v>
      </c>
      <c r="O185" s="36" t="s">
        <v>168</v>
      </c>
      <c r="P185" s="63">
        <v>0</v>
      </c>
      <c r="Q185" s="70">
        <v>0</v>
      </c>
      <c r="R185" s="37">
        <v>0</v>
      </c>
      <c r="S185" s="37">
        <v>0</v>
      </c>
      <c r="T185" s="37">
        <v>0</v>
      </c>
      <c r="U185" s="47">
        <v>7.5</v>
      </c>
      <c r="V185" s="47">
        <v>0</v>
      </c>
      <c r="W185" s="47">
        <v>2.5</v>
      </c>
      <c r="X185" s="47">
        <v>0</v>
      </c>
      <c r="Y185" s="36">
        <f t="shared" si="10"/>
        <v>10</v>
      </c>
      <c r="Z185" s="49"/>
    </row>
    <row r="186" spans="1:26" ht="15" x14ac:dyDescent="0.25">
      <c r="A186" s="36" t="s">
        <v>77</v>
      </c>
      <c r="B186" s="36" t="s">
        <v>168</v>
      </c>
      <c r="C186" s="36" t="s">
        <v>266</v>
      </c>
      <c r="D186" s="36" t="s">
        <v>217</v>
      </c>
      <c r="E186" s="36" t="s">
        <v>398</v>
      </c>
      <c r="F186" s="36" t="s">
        <v>399</v>
      </c>
      <c r="G186" s="37">
        <v>6</v>
      </c>
      <c r="H186" s="45">
        <f t="shared" si="9"/>
        <v>13.280625000000001</v>
      </c>
      <c r="I186" s="37">
        <v>14</v>
      </c>
      <c r="J186" s="37">
        <v>0</v>
      </c>
      <c r="K186" s="37">
        <v>0.75</v>
      </c>
      <c r="L186" s="37">
        <v>0</v>
      </c>
      <c r="M186" s="37">
        <v>0.75</v>
      </c>
      <c r="N186" s="37">
        <v>0</v>
      </c>
      <c r="O186" s="36" t="s">
        <v>168</v>
      </c>
      <c r="P186" s="63">
        <v>0</v>
      </c>
      <c r="Q186" s="70">
        <v>0</v>
      </c>
      <c r="R186" s="37">
        <v>0</v>
      </c>
      <c r="S186" s="37">
        <v>0</v>
      </c>
      <c r="T186" s="37">
        <v>0</v>
      </c>
      <c r="U186" s="47">
        <v>7.5</v>
      </c>
      <c r="V186" s="47">
        <v>0</v>
      </c>
      <c r="W186" s="47">
        <v>2.5</v>
      </c>
      <c r="X186" s="47">
        <v>0</v>
      </c>
      <c r="Y186" s="36">
        <f t="shared" si="10"/>
        <v>10</v>
      </c>
      <c r="Z186" s="49"/>
    </row>
    <row r="187" spans="1:26" ht="15" x14ac:dyDescent="0.25">
      <c r="A187" s="36" t="s">
        <v>77</v>
      </c>
      <c r="B187" s="36" t="s">
        <v>168</v>
      </c>
      <c r="C187" s="36" t="s">
        <v>269</v>
      </c>
      <c r="D187" s="36" t="s">
        <v>217</v>
      </c>
      <c r="E187" s="36" t="s">
        <v>396</v>
      </c>
      <c r="F187" s="36" t="s">
        <v>397</v>
      </c>
      <c r="G187" s="37">
        <v>6</v>
      </c>
      <c r="H187" s="45">
        <f t="shared" si="9"/>
        <v>4.4268750000000008</v>
      </c>
      <c r="I187" s="37">
        <v>9</v>
      </c>
      <c r="J187" s="37">
        <v>0</v>
      </c>
      <c r="K187" s="37">
        <v>0.25</v>
      </c>
      <c r="L187" s="37">
        <v>0</v>
      </c>
      <c r="M187" s="37">
        <v>0.25</v>
      </c>
      <c r="N187" s="37">
        <v>0</v>
      </c>
      <c r="O187" s="36" t="s">
        <v>168</v>
      </c>
      <c r="P187" s="63">
        <v>0</v>
      </c>
      <c r="Q187" s="70">
        <v>0</v>
      </c>
      <c r="R187" s="37">
        <v>0</v>
      </c>
      <c r="S187" s="37">
        <v>0</v>
      </c>
      <c r="T187" s="37">
        <v>0</v>
      </c>
      <c r="U187" s="47">
        <v>7.5</v>
      </c>
      <c r="V187" s="47">
        <v>0</v>
      </c>
      <c r="W187" s="47">
        <v>2.5</v>
      </c>
      <c r="X187" s="47">
        <v>0</v>
      </c>
      <c r="Y187" s="36">
        <f t="shared" si="10"/>
        <v>10</v>
      </c>
      <c r="Z187" s="49"/>
    </row>
    <row r="188" spans="1:26" ht="15" x14ac:dyDescent="0.25">
      <c r="A188" s="36" t="s">
        <v>77</v>
      </c>
      <c r="B188" s="36" t="s">
        <v>168</v>
      </c>
      <c r="C188" s="36" t="s">
        <v>269</v>
      </c>
      <c r="D188" s="36" t="s">
        <v>217</v>
      </c>
      <c r="E188" s="36" t="s">
        <v>398</v>
      </c>
      <c r="F188" s="36" t="s">
        <v>399</v>
      </c>
      <c r="G188" s="37">
        <v>6</v>
      </c>
      <c r="H188" s="45">
        <f t="shared" si="9"/>
        <v>4.4268750000000008</v>
      </c>
      <c r="I188" s="37">
        <v>14</v>
      </c>
      <c r="J188" s="37">
        <v>0</v>
      </c>
      <c r="K188" s="37">
        <v>0.25</v>
      </c>
      <c r="L188" s="37">
        <v>0</v>
      </c>
      <c r="M188" s="37">
        <v>0.25</v>
      </c>
      <c r="N188" s="37">
        <v>0</v>
      </c>
      <c r="O188" s="36" t="s">
        <v>168</v>
      </c>
      <c r="P188" s="63">
        <v>0</v>
      </c>
      <c r="Q188" s="70">
        <v>0</v>
      </c>
      <c r="R188" s="37">
        <v>0</v>
      </c>
      <c r="S188" s="37">
        <v>0</v>
      </c>
      <c r="T188" s="37">
        <v>0</v>
      </c>
      <c r="U188" s="47">
        <v>7.5</v>
      </c>
      <c r="V188" s="47">
        <v>0</v>
      </c>
      <c r="W188" s="47">
        <v>2.5</v>
      </c>
      <c r="X188" s="47">
        <v>0</v>
      </c>
      <c r="Y188" s="36">
        <f t="shared" si="10"/>
        <v>10</v>
      </c>
      <c r="Z188" s="49"/>
    </row>
    <row r="189" spans="1:26" ht="15" x14ac:dyDescent="0.25">
      <c r="A189" s="36" t="s">
        <v>77</v>
      </c>
      <c r="B189" s="36" t="s">
        <v>168</v>
      </c>
      <c r="C189" s="36" t="s">
        <v>257</v>
      </c>
      <c r="D189" s="36" t="s">
        <v>217</v>
      </c>
      <c r="E189" s="36" t="s">
        <v>400</v>
      </c>
      <c r="F189" s="36" t="s">
        <v>401</v>
      </c>
      <c r="G189" s="37">
        <v>5</v>
      </c>
      <c r="H189" s="45">
        <f t="shared" si="9"/>
        <v>13.2075</v>
      </c>
      <c r="I189" s="37">
        <v>3</v>
      </c>
      <c r="J189" s="37">
        <v>0</v>
      </c>
      <c r="K189" s="37">
        <v>1</v>
      </c>
      <c r="L189" s="37">
        <v>0</v>
      </c>
      <c r="M189" s="37">
        <v>1</v>
      </c>
      <c r="N189" s="37">
        <v>0</v>
      </c>
      <c r="O189" s="36" t="s">
        <v>168</v>
      </c>
      <c r="P189" s="63">
        <v>0</v>
      </c>
      <c r="Q189" s="70">
        <v>0</v>
      </c>
      <c r="R189" s="37">
        <v>0</v>
      </c>
      <c r="S189" s="37">
        <v>0</v>
      </c>
      <c r="T189" s="37">
        <v>0</v>
      </c>
      <c r="U189" s="47">
        <v>6</v>
      </c>
      <c r="V189" s="47">
        <v>0</v>
      </c>
      <c r="W189" s="47">
        <v>3</v>
      </c>
      <c r="X189" s="47">
        <v>0</v>
      </c>
      <c r="Y189" s="36">
        <f t="shared" si="10"/>
        <v>9</v>
      </c>
      <c r="Z189" s="49"/>
    </row>
    <row r="190" spans="1:26" ht="30" x14ac:dyDescent="0.25">
      <c r="A190" s="36" t="s">
        <v>77</v>
      </c>
      <c r="B190" s="36" t="s">
        <v>168</v>
      </c>
      <c r="C190" s="36" t="s">
        <v>324</v>
      </c>
      <c r="D190" s="36" t="s">
        <v>216</v>
      </c>
      <c r="E190" s="51" t="s">
        <v>572</v>
      </c>
      <c r="F190" s="36" t="s">
        <v>326</v>
      </c>
      <c r="G190" s="37">
        <v>6</v>
      </c>
      <c r="H190" s="45">
        <f t="shared" si="9"/>
        <v>30.330000000000005</v>
      </c>
      <c r="I190" s="38"/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6" t="s">
        <v>168</v>
      </c>
      <c r="P190" s="63">
        <v>0</v>
      </c>
      <c r="Q190" s="70">
        <v>1</v>
      </c>
      <c r="R190" s="37">
        <v>0</v>
      </c>
      <c r="S190" s="37">
        <v>4</v>
      </c>
      <c r="T190" s="37">
        <v>0</v>
      </c>
      <c r="U190" s="47">
        <v>7.5</v>
      </c>
      <c r="V190" s="47">
        <v>0</v>
      </c>
      <c r="W190" s="47">
        <v>2.5</v>
      </c>
      <c r="X190" s="47">
        <v>0</v>
      </c>
      <c r="Y190" s="36">
        <f t="shared" ref="Y190:Y195" si="11">SUM(U190:X190)</f>
        <v>10</v>
      </c>
      <c r="Z190" s="47"/>
    </row>
    <row r="191" spans="1:26" ht="15" x14ac:dyDescent="0.25">
      <c r="A191" s="36" t="s">
        <v>77</v>
      </c>
      <c r="B191" s="36" t="s">
        <v>168</v>
      </c>
      <c r="C191" s="36" t="s">
        <v>324</v>
      </c>
      <c r="D191" s="36" t="s">
        <v>216</v>
      </c>
      <c r="E191" s="51" t="s">
        <v>573</v>
      </c>
      <c r="F191" s="36" t="s">
        <v>327</v>
      </c>
      <c r="G191" s="37">
        <v>6</v>
      </c>
      <c r="H191" s="45">
        <f t="shared" si="9"/>
        <v>30.330000000000005</v>
      </c>
      <c r="I191" s="38"/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6" t="s">
        <v>168</v>
      </c>
      <c r="P191" s="63">
        <v>0</v>
      </c>
      <c r="Q191" s="70">
        <v>1</v>
      </c>
      <c r="R191" s="37">
        <v>0</v>
      </c>
      <c r="S191" s="37">
        <v>4</v>
      </c>
      <c r="T191" s="37">
        <v>0</v>
      </c>
      <c r="U191" s="47">
        <v>7.5</v>
      </c>
      <c r="V191" s="47">
        <v>0</v>
      </c>
      <c r="W191" s="47">
        <v>2.5</v>
      </c>
      <c r="X191" s="47">
        <v>0</v>
      </c>
      <c r="Y191" s="36">
        <f t="shared" si="11"/>
        <v>10</v>
      </c>
      <c r="Z191" s="47"/>
    </row>
    <row r="192" spans="1:26" ht="30" x14ac:dyDescent="0.25">
      <c r="A192" s="36" t="s">
        <v>77</v>
      </c>
      <c r="B192" s="36" t="s">
        <v>168</v>
      </c>
      <c r="C192" s="36" t="s">
        <v>324</v>
      </c>
      <c r="D192" s="36" t="s">
        <v>217</v>
      </c>
      <c r="E192" s="51" t="s">
        <v>574</v>
      </c>
      <c r="F192" s="36" t="s">
        <v>553</v>
      </c>
      <c r="G192" s="37">
        <v>6</v>
      </c>
      <c r="H192" s="45">
        <f t="shared" si="9"/>
        <v>38.74499999999999</v>
      </c>
      <c r="I192" s="38"/>
      <c r="J192" s="37">
        <v>0</v>
      </c>
      <c r="K192" s="37">
        <v>1</v>
      </c>
      <c r="L192" s="37">
        <v>0</v>
      </c>
      <c r="M192" s="37">
        <v>2</v>
      </c>
      <c r="N192" s="37">
        <v>0</v>
      </c>
      <c r="O192" s="36" t="s">
        <v>168</v>
      </c>
      <c r="P192" s="63">
        <v>0</v>
      </c>
      <c r="Q192" s="70">
        <v>0</v>
      </c>
      <c r="R192" s="37">
        <v>0</v>
      </c>
      <c r="S192" s="37">
        <v>0</v>
      </c>
      <c r="T192" s="37">
        <v>0</v>
      </c>
      <c r="U192" s="47">
        <v>7.5</v>
      </c>
      <c r="V192" s="47">
        <v>0</v>
      </c>
      <c r="W192" s="47">
        <v>7.5</v>
      </c>
      <c r="X192" s="47">
        <v>0</v>
      </c>
      <c r="Y192" s="36">
        <f t="shared" si="11"/>
        <v>15</v>
      </c>
      <c r="Z192" s="49"/>
    </row>
    <row r="193" spans="1:26" ht="30" x14ac:dyDescent="0.25">
      <c r="A193" s="36" t="s">
        <v>77</v>
      </c>
      <c r="B193" s="36" t="s">
        <v>168</v>
      </c>
      <c r="C193" s="36" t="s">
        <v>324</v>
      </c>
      <c r="D193" s="36" t="s">
        <v>217</v>
      </c>
      <c r="E193" s="51" t="s">
        <v>571</v>
      </c>
      <c r="F193" s="36" t="s">
        <v>325</v>
      </c>
      <c r="G193" s="37">
        <v>6</v>
      </c>
      <c r="H193" s="45">
        <f t="shared" si="9"/>
        <v>14.354999999999997</v>
      </c>
      <c r="I193" s="38"/>
      <c r="J193" s="37">
        <v>0</v>
      </c>
      <c r="K193" s="37">
        <v>1</v>
      </c>
      <c r="L193" s="37">
        <v>0</v>
      </c>
      <c r="M193" s="37">
        <v>2</v>
      </c>
      <c r="N193" s="37">
        <v>0</v>
      </c>
      <c r="O193" s="36" t="s">
        <v>168</v>
      </c>
      <c r="P193" s="63">
        <v>0</v>
      </c>
      <c r="Q193" s="70">
        <v>0</v>
      </c>
      <c r="R193" s="37">
        <v>0</v>
      </c>
      <c r="S193" s="37">
        <v>0</v>
      </c>
      <c r="T193" s="37">
        <v>0</v>
      </c>
      <c r="U193" s="47">
        <v>5.17</v>
      </c>
      <c r="V193" s="47">
        <v>0</v>
      </c>
      <c r="W193" s="47">
        <v>1.5</v>
      </c>
      <c r="X193" s="47">
        <v>0</v>
      </c>
      <c r="Y193" s="36">
        <f t="shared" si="11"/>
        <v>6.67</v>
      </c>
      <c r="Z193" s="49"/>
    </row>
    <row r="194" spans="1:26" ht="30" x14ac:dyDescent="0.25">
      <c r="A194" s="36" t="s">
        <v>77</v>
      </c>
      <c r="B194" s="36" t="s">
        <v>168</v>
      </c>
      <c r="C194" s="36" t="s">
        <v>324</v>
      </c>
      <c r="D194" s="36" t="s">
        <v>217</v>
      </c>
      <c r="E194" s="51" t="s">
        <v>575</v>
      </c>
      <c r="F194" s="36" t="s">
        <v>554</v>
      </c>
      <c r="G194" s="37">
        <v>6</v>
      </c>
      <c r="H194" s="45">
        <f t="shared" si="9"/>
        <v>14.354999999999997</v>
      </c>
      <c r="I194" s="38"/>
      <c r="J194" s="37">
        <v>0</v>
      </c>
      <c r="K194" s="37">
        <v>1</v>
      </c>
      <c r="L194" s="37">
        <v>0</v>
      </c>
      <c r="M194" s="37">
        <v>2</v>
      </c>
      <c r="N194" s="37">
        <v>0</v>
      </c>
      <c r="O194" s="36" t="s">
        <v>168</v>
      </c>
      <c r="P194" s="63">
        <v>0</v>
      </c>
      <c r="Q194" s="70">
        <v>0</v>
      </c>
      <c r="R194" s="37">
        <v>0</v>
      </c>
      <c r="S194" s="37">
        <v>0</v>
      </c>
      <c r="T194" s="37">
        <v>0</v>
      </c>
      <c r="U194" s="47">
        <v>5.17</v>
      </c>
      <c r="V194" s="47">
        <v>0</v>
      </c>
      <c r="W194" s="47">
        <v>1.5</v>
      </c>
      <c r="X194" s="47">
        <v>0</v>
      </c>
      <c r="Y194" s="36">
        <f t="shared" si="11"/>
        <v>6.67</v>
      </c>
      <c r="Z194" s="49"/>
    </row>
    <row r="195" spans="1:26" ht="15" x14ac:dyDescent="0.25">
      <c r="A195" s="36" t="s">
        <v>77</v>
      </c>
      <c r="B195" s="36" t="s">
        <v>168</v>
      </c>
      <c r="C195" s="36" t="s">
        <v>324</v>
      </c>
      <c r="D195" s="36" t="s">
        <v>217</v>
      </c>
      <c r="E195" s="51" t="s">
        <v>576</v>
      </c>
      <c r="F195" s="36" t="s">
        <v>555</v>
      </c>
      <c r="G195" s="37">
        <v>6</v>
      </c>
      <c r="H195" s="45">
        <f t="shared" si="9"/>
        <v>21.915000000000006</v>
      </c>
      <c r="I195" s="38"/>
      <c r="J195" s="37">
        <v>0</v>
      </c>
      <c r="K195" s="37">
        <v>1</v>
      </c>
      <c r="L195" s="37">
        <v>0</v>
      </c>
      <c r="M195" s="37">
        <v>2</v>
      </c>
      <c r="N195" s="37">
        <v>0</v>
      </c>
      <c r="O195" s="36" t="s">
        <v>168</v>
      </c>
      <c r="P195" s="63">
        <v>0</v>
      </c>
      <c r="Q195" s="70">
        <v>0</v>
      </c>
      <c r="R195" s="37">
        <v>0</v>
      </c>
      <c r="S195" s="37">
        <v>0</v>
      </c>
      <c r="T195" s="37">
        <v>0</v>
      </c>
      <c r="U195" s="47">
        <v>7.5</v>
      </c>
      <c r="V195" s="47">
        <v>0</v>
      </c>
      <c r="W195" s="47">
        <v>2.5</v>
      </c>
      <c r="X195" s="47">
        <v>0</v>
      </c>
      <c r="Y195" s="36">
        <f t="shared" si="11"/>
        <v>10</v>
      </c>
      <c r="Z195" s="49"/>
    </row>
    <row r="196" spans="1:26" ht="15" x14ac:dyDescent="0.25">
      <c r="A196" s="36" t="s">
        <v>77</v>
      </c>
      <c r="B196" s="36"/>
      <c r="C196" s="52" t="s">
        <v>324</v>
      </c>
      <c r="D196" s="52" t="s">
        <v>222</v>
      </c>
      <c r="E196" s="51" t="s">
        <v>570</v>
      </c>
      <c r="F196" s="52" t="s">
        <v>188</v>
      </c>
      <c r="G196" s="37">
        <v>18</v>
      </c>
      <c r="H196" s="45">
        <f t="shared" ref="H196" si="12">((((K196+Q196)*U196)+((L196+R196)*V196)+((M196+S196)*CP*W196)+((N196+T196)*X196))*G196)/10*3</f>
        <v>5.5000000000000018</v>
      </c>
      <c r="I196" s="41" t="s">
        <v>190</v>
      </c>
      <c r="J196" s="37">
        <v>0</v>
      </c>
      <c r="K196" s="37">
        <v>2</v>
      </c>
      <c r="L196" s="37">
        <v>0</v>
      </c>
      <c r="M196" s="37">
        <v>0</v>
      </c>
      <c r="N196" s="37">
        <v>0</v>
      </c>
      <c r="O196" s="36" t="s">
        <v>168</v>
      </c>
      <c r="P196" s="63">
        <v>0</v>
      </c>
      <c r="Q196" s="70">
        <v>3</v>
      </c>
      <c r="R196" s="37">
        <v>0</v>
      </c>
      <c r="S196" s="37">
        <v>0</v>
      </c>
      <c r="T196" s="37">
        <v>0</v>
      </c>
      <c r="U196" s="47">
        <f>TFEB/(0.3*G196)</f>
        <v>0.20370370370370375</v>
      </c>
      <c r="V196" s="47">
        <v>0</v>
      </c>
      <c r="W196" s="47">
        <v>0</v>
      </c>
      <c r="X196" s="47">
        <v>0</v>
      </c>
      <c r="Y196" s="36">
        <f t="shared" ref="Y196" si="13">SUM(U196:X196)</f>
        <v>0.20370370370370375</v>
      </c>
      <c r="Z196" s="49"/>
    </row>
    <row r="197" spans="1:26" ht="15" x14ac:dyDescent="0.25">
      <c r="A197" s="36" t="s">
        <v>8</v>
      </c>
      <c r="B197" s="36" t="s">
        <v>168</v>
      </c>
      <c r="C197" s="36" t="s">
        <v>263</v>
      </c>
      <c r="D197" s="36" t="s">
        <v>222</v>
      </c>
      <c r="E197" s="36" t="s">
        <v>218</v>
      </c>
      <c r="F197" s="36" t="s">
        <v>231</v>
      </c>
      <c r="G197" s="37">
        <v>15</v>
      </c>
      <c r="H197" s="45">
        <f t="shared" si="9"/>
        <v>0</v>
      </c>
      <c r="I197" s="38"/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6" t="s">
        <v>168</v>
      </c>
      <c r="P197" s="63">
        <v>0</v>
      </c>
      <c r="Q197" s="70">
        <v>0</v>
      </c>
      <c r="R197" s="37">
        <v>0</v>
      </c>
      <c r="S197" s="37">
        <v>0</v>
      </c>
      <c r="T197" s="37">
        <v>0</v>
      </c>
      <c r="U197" s="47">
        <f>TFEC/(0.3*G197)</f>
        <v>0.24444444444444446</v>
      </c>
      <c r="V197" s="47">
        <v>0</v>
      </c>
      <c r="W197" s="47">
        <v>0</v>
      </c>
      <c r="X197" s="47">
        <v>0</v>
      </c>
      <c r="Y197" s="36">
        <f t="shared" si="10"/>
        <v>0.24444444444444446</v>
      </c>
      <c r="Z197" s="49" t="s">
        <v>190</v>
      </c>
    </row>
    <row r="198" spans="1:26" ht="15" x14ac:dyDescent="0.25">
      <c r="A198" s="36" t="s">
        <v>8</v>
      </c>
      <c r="B198" s="36" t="s">
        <v>168</v>
      </c>
      <c r="C198" s="36" t="s">
        <v>266</v>
      </c>
      <c r="D198" s="36" t="s">
        <v>216</v>
      </c>
      <c r="E198" s="36" t="s">
        <v>402</v>
      </c>
      <c r="F198" s="36" t="s">
        <v>202</v>
      </c>
      <c r="G198" s="37">
        <v>6</v>
      </c>
      <c r="H198" s="45">
        <f t="shared" si="9"/>
        <v>16.020000000000003</v>
      </c>
      <c r="I198" s="37">
        <v>10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6" t="s">
        <v>168</v>
      </c>
      <c r="P198" s="63">
        <v>0</v>
      </c>
      <c r="Q198" s="70">
        <v>0.75</v>
      </c>
      <c r="R198" s="37">
        <v>0</v>
      </c>
      <c r="S198" s="37">
        <v>2</v>
      </c>
      <c r="T198" s="37">
        <v>0</v>
      </c>
      <c r="U198" s="47">
        <v>8.75</v>
      </c>
      <c r="V198" s="47">
        <v>0</v>
      </c>
      <c r="W198" s="47">
        <v>1.25</v>
      </c>
      <c r="X198" s="47">
        <v>0</v>
      </c>
      <c r="Y198" s="36">
        <f t="shared" si="10"/>
        <v>10</v>
      </c>
      <c r="Z198" s="49"/>
    </row>
    <row r="199" spans="1:26" ht="15" x14ac:dyDescent="0.25">
      <c r="A199" s="36" t="s">
        <v>8</v>
      </c>
      <c r="B199" s="36" t="s">
        <v>168</v>
      </c>
      <c r="C199" s="36" t="s">
        <v>269</v>
      </c>
      <c r="D199" s="36" t="s">
        <v>216</v>
      </c>
      <c r="E199" s="36" t="s">
        <v>402</v>
      </c>
      <c r="F199" s="36" t="s">
        <v>202</v>
      </c>
      <c r="G199" s="37">
        <v>6</v>
      </c>
      <c r="H199" s="45">
        <f t="shared" si="9"/>
        <v>16.020000000000003</v>
      </c>
      <c r="I199" s="37">
        <v>10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6" t="s">
        <v>168</v>
      </c>
      <c r="P199" s="63">
        <v>0</v>
      </c>
      <c r="Q199" s="70">
        <v>0.75</v>
      </c>
      <c r="R199" s="37">
        <v>0</v>
      </c>
      <c r="S199" s="37">
        <v>2</v>
      </c>
      <c r="T199" s="37">
        <v>0</v>
      </c>
      <c r="U199" s="47">
        <v>8.75</v>
      </c>
      <c r="V199" s="47">
        <v>0</v>
      </c>
      <c r="W199" s="47">
        <v>1.25</v>
      </c>
      <c r="X199" s="47">
        <v>0</v>
      </c>
      <c r="Y199" s="36">
        <f t="shared" si="10"/>
        <v>10</v>
      </c>
      <c r="Z199" s="49"/>
    </row>
    <row r="200" spans="1:26" ht="15" x14ac:dyDescent="0.25">
      <c r="A200" s="36" t="s">
        <v>8</v>
      </c>
      <c r="B200" s="36" t="s">
        <v>168</v>
      </c>
      <c r="C200" s="36" t="s">
        <v>4</v>
      </c>
      <c r="D200" s="36" t="s">
        <v>216</v>
      </c>
      <c r="E200" s="36" t="s">
        <v>402</v>
      </c>
      <c r="F200" s="36" t="s">
        <v>202</v>
      </c>
      <c r="G200" s="37">
        <v>6</v>
      </c>
      <c r="H200" s="45">
        <f t="shared" si="9"/>
        <v>32.040000000000006</v>
      </c>
      <c r="I200" s="37">
        <v>10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6" t="s">
        <v>168</v>
      </c>
      <c r="P200" s="63">
        <v>0</v>
      </c>
      <c r="Q200" s="70">
        <v>1.5</v>
      </c>
      <c r="R200" s="37">
        <v>0</v>
      </c>
      <c r="S200" s="37">
        <v>4</v>
      </c>
      <c r="T200" s="37">
        <v>0</v>
      </c>
      <c r="U200" s="47">
        <v>8.75</v>
      </c>
      <c r="V200" s="47">
        <v>0</v>
      </c>
      <c r="W200" s="47">
        <v>1.25</v>
      </c>
      <c r="X200" s="47">
        <v>0</v>
      </c>
      <c r="Y200" s="36">
        <f t="shared" si="10"/>
        <v>10</v>
      </c>
      <c r="Z200" s="49"/>
    </row>
    <row r="201" spans="1:26" ht="15" x14ac:dyDescent="0.25">
      <c r="A201" s="36" t="s">
        <v>8</v>
      </c>
      <c r="B201" s="36" t="s">
        <v>168</v>
      </c>
      <c r="C201" s="36" t="s">
        <v>4</v>
      </c>
      <c r="D201" s="36" t="s">
        <v>216</v>
      </c>
      <c r="E201" s="36" t="s">
        <v>403</v>
      </c>
      <c r="F201" s="36" t="s">
        <v>404</v>
      </c>
      <c r="G201" s="37">
        <v>6</v>
      </c>
      <c r="H201" s="45">
        <f t="shared" si="9"/>
        <v>42.018749999999997</v>
      </c>
      <c r="I201" s="37">
        <v>77</v>
      </c>
      <c r="J201" s="37">
        <v>0</v>
      </c>
      <c r="K201" s="37">
        <v>2</v>
      </c>
      <c r="L201" s="37">
        <v>0</v>
      </c>
      <c r="M201" s="37">
        <v>5</v>
      </c>
      <c r="N201" s="37">
        <v>0</v>
      </c>
      <c r="O201" s="36" t="s">
        <v>168</v>
      </c>
      <c r="P201" s="63">
        <v>0</v>
      </c>
      <c r="Q201" s="70">
        <v>0</v>
      </c>
      <c r="R201" s="37">
        <v>0</v>
      </c>
      <c r="S201" s="37">
        <v>0</v>
      </c>
      <c r="T201" s="37">
        <v>0</v>
      </c>
      <c r="U201" s="47">
        <v>8.75</v>
      </c>
      <c r="V201" s="47">
        <v>0</v>
      </c>
      <c r="W201" s="47">
        <v>1.25</v>
      </c>
      <c r="X201" s="47">
        <v>0</v>
      </c>
      <c r="Y201" s="36">
        <f t="shared" si="10"/>
        <v>10</v>
      </c>
      <c r="Z201" s="49"/>
    </row>
    <row r="202" spans="1:26" ht="15" x14ac:dyDescent="0.25">
      <c r="A202" s="36" t="s">
        <v>8</v>
      </c>
      <c r="B202" s="36" t="s">
        <v>168</v>
      </c>
      <c r="C202" s="36" t="s">
        <v>4</v>
      </c>
      <c r="D202" s="36" t="s">
        <v>216</v>
      </c>
      <c r="E202" s="36" t="s">
        <v>405</v>
      </c>
      <c r="F202" s="36" t="s">
        <v>406</v>
      </c>
      <c r="G202" s="37">
        <v>6</v>
      </c>
      <c r="H202" s="45">
        <f t="shared" si="9"/>
        <v>44.122500000000002</v>
      </c>
      <c r="I202" s="38"/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6" t="s">
        <v>168</v>
      </c>
      <c r="P202" s="63">
        <v>0</v>
      </c>
      <c r="Q202" s="70">
        <v>2</v>
      </c>
      <c r="R202" s="37">
        <v>0</v>
      </c>
      <c r="S202" s="37">
        <v>6</v>
      </c>
      <c r="T202" s="37">
        <v>0</v>
      </c>
      <c r="U202" s="47">
        <v>8.75</v>
      </c>
      <c r="V202" s="47">
        <v>0</v>
      </c>
      <c r="W202" s="47">
        <v>1.25</v>
      </c>
      <c r="X202" s="47">
        <v>0</v>
      </c>
      <c r="Y202" s="36">
        <f t="shared" si="10"/>
        <v>10</v>
      </c>
      <c r="Z202" s="49"/>
    </row>
    <row r="203" spans="1:26" ht="15" x14ac:dyDescent="0.25">
      <c r="A203" s="36" t="s">
        <v>8</v>
      </c>
      <c r="B203" s="36" t="s">
        <v>168</v>
      </c>
      <c r="C203" s="36" t="s">
        <v>4</v>
      </c>
      <c r="D203" s="36" t="s">
        <v>216</v>
      </c>
      <c r="E203" s="36" t="s">
        <v>407</v>
      </c>
      <c r="F203" s="36" t="s">
        <v>201</v>
      </c>
      <c r="G203" s="37">
        <v>6</v>
      </c>
      <c r="H203" s="45">
        <f t="shared" si="9"/>
        <v>48.037499999999994</v>
      </c>
      <c r="I203" s="37">
        <v>9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6" t="s">
        <v>168</v>
      </c>
      <c r="P203" s="63">
        <v>0</v>
      </c>
      <c r="Q203" s="70">
        <v>2</v>
      </c>
      <c r="R203" s="37">
        <v>0</v>
      </c>
      <c r="S203" s="37">
        <v>5</v>
      </c>
      <c r="T203" s="37">
        <v>0</v>
      </c>
      <c r="U203" s="47">
        <v>7.5</v>
      </c>
      <c r="V203" s="47">
        <v>0</v>
      </c>
      <c r="W203" s="47">
        <v>2.5</v>
      </c>
      <c r="X203" s="47">
        <v>0</v>
      </c>
      <c r="Y203" s="36">
        <f t="shared" si="10"/>
        <v>10</v>
      </c>
      <c r="Z203" s="49"/>
    </row>
    <row r="204" spans="1:26" ht="15" x14ac:dyDescent="0.25">
      <c r="A204" s="36" t="s">
        <v>8</v>
      </c>
      <c r="B204" s="36" t="s">
        <v>168</v>
      </c>
      <c r="C204" s="36" t="s">
        <v>4</v>
      </c>
      <c r="D204" s="36" t="s">
        <v>216</v>
      </c>
      <c r="E204" s="36" t="s">
        <v>408</v>
      </c>
      <c r="F204" s="36" t="s">
        <v>409</v>
      </c>
      <c r="G204" s="37">
        <v>6</v>
      </c>
      <c r="H204" s="45">
        <f t="shared" si="9"/>
        <v>34.612200000000001</v>
      </c>
      <c r="I204" s="37">
        <v>7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6" t="s">
        <v>168</v>
      </c>
      <c r="P204" s="63">
        <v>0</v>
      </c>
      <c r="Q204" s="70">
        <v>2</v>
      </c>
      <c r="R204" s="37">
        <v>0</v>
      </c>
      <c r="S204" s="37">
        <v>4</v>
      </c>
      <c r="T204" s="37">
        <v>0</v>
      </c>
      <c r="U204" s="47">
        <v>3.35</v>
      </c>
      <c r="V204" s="47">
        <v>0</v>
      </c>
      <c r="W204" s="47">
        <v>3.35</v>
      </c>
      <c r="X204" s="47">
        <v>0</v>
      </c>
      <c r="Y204" s="36">
        <f t="shared" si="10"/>
        <v>6.7</v>
      </c>
      <c r="Z204" s="49"/>
    </row>
    <row r="205" spans="1:26" ht="15" x14ac:dyDescent="0.25">
      <c r="A205" s="36" t="s">
        <v>8</v>
      </c>
      <c r="B205" s="36" t="s">
        <v>168</v>
      </c>
      <c r="C205" s="36" t="s">
        <v>4</v>
      </c>
      <c r="D205" s="36" t="s">
        <v>222</v>
      </c>
      <c r="E205" s="36" t="s">
        <v>272</v>
      </c>
      <c r="F205" s="36" t="s">
        <v>188</v>
      </c>
      <c r="G205" s="37">
        <v>24</v>
      </c>
      <c r="H205" s="45">
        <f t="shared" si="9"/>
        <v>11</v>
      </c>
      <c r="I205" s="37">
        <v>32</v>
      </c>
      <c r="J205" s="37">
        <v>0</v>
      </c>
      <c r="K205" s="37">
        <v>5</v>
      </c>
      <c r="L205" s="37">
        <v>0</v>
      </c>
      <c r="M205" s="37">
        <v>0</v>
      </c>
      <c r="N205" s="37">
        <v>0</v>
      </c>
      <c r="O205" s="36" t="s">
        <v>168</v>
      </c>
      <c r="P205" s="63">
        <v>0</v>
      </c>
      <c r="Q205" s="70">
        <v>5</v>
      </c>
      <c r="R205" s="37">
        <v>0</v>
      </c>
      <c r="S205" s="37">
        <v>0</v>
      </c>
      <c r="T205" s="37">
        <v>0</v>
      </c>
      <c r="U205" s="47">
        <f>TFEA/(0.3*G205)</f>
        <v>0.15277777777777782</v>
      </c>
      <c r="V205" s="47">
        <v>0</v>
      </c>
      <c r="W205" s="47">
        <v>0</v>
      </c>
      <c r="X205" s="47">
        <v>0</v>
      </c>
      <c r="Y205" s="36">
        <f t="shared" si="10"/>
        <v>0.15277777777777782</v>
      </c>
      <c r="Z205" s="49"/>
    </row>
    <row r="206" spans="1:26" ht="15" x14ac:dyDescent="0.25">
      <c r="A206" s="36" t="s">
        <v>8</v>
      </c>
      <c r="B206" s="36" t="s">
        <v>168</v>
      </c>
      <c r="C206" s="36" t="s">
        <v>273</v>
      </c>
      <c r="D206" s="36" t="s">
        <v>216</v>
      </c>
      <c r="E206" s="36" t="s">
        <v>274</v>
      </c>
      <c r="F206" s="36" t="s">
        <v>275</v>
      </c>
      <c r="G206" s="37">
        <v>6</v>
      </c>
      <c r="H206" s="45">
        <f t="shared" si="9"/>
        <v>9.0112499999999986</v>
      </c>
      <c r="I206" s="37">
        <v>90</v>
      </c>
      <c r="J206" s="37">
        <v>0</v>
      </c>
      <c r="K206" s="37">
        <v>2</v>
      </c>
      <c r="L206" s="37">
        <v>0</v>
      </c>
      <c r="M206" s="37">
        <v>5</v>
      </c>
      <c r="N206" s="37">
        <v>0</v>
      </c>
      <c r="O206" s="36" t="s">
        <v>168</v>
      </c>
      <c r="P206" s="63">
        <v>0</v>
      </c>
      <c r="Q206" s="70">
        <v>0</v>
      </c>
      <c r="R206" s="37">
        <v>0</v>
      </c>
      <c r="S206" s="37">
        <v>0</v>
      </c>
      <c r="T206" s="37">
        <v>0</v>
      </c>
      <c r="U206" s="47">
        <v>0.74999999999999989</v>
      </c>
      <c r="V206" s="47">
        <v>0</v>
      </c>
      <c r="W206" s="47">
        <v>0.74999999999999989</v>
      </c>
      <c r="X206" s="47">
        <v>0</v>
      </c>
      <c r="Y206" s="36">
        <f t="shared" si="10"/>
        <v>1.4999999999999998</v>
      </c>
      <c r="Z206" s="49"/>
    </row>
    <row r="207" spans="1:26" ht="15" x14ac:dyDescent="0.25">
      <c r="A207" s="36" t="s">
        <v>8</v>
      </c>
      <c r="B207" s="36" t="s">
        <v>168</v>
      </c>
      <c r="C207" s="36" t="s">
        <v>273</v>
      </c>
      <c r="D207" s="36" t="s">
        <v>216</v>
      </c>
      <c r="E207" s="36" t="s">
        <v>410</v>
      </c>
      <c r="F207" s="36" t="s">
        <v>219</v>
      </c>
      <c r="G207" s="37">
        <v>6</v>
      </c>
      <c r="H207" s="45">
        <f t="shared" si="9"/>
        <v>45.161999999999992</v>
      </c>
      <c r="I207" s="37">
        <v>102</v>
      </c>
      <c r="J207" s="37">
        <v>0</v>
      </c>
      <c r="K207" s="37">
        <v>2</v>
      </c>
      <c r="L207" s="37">
        <v>0</v>
      </c>
      <c r="M207" s="37">
        <v>7</v>
      </c>
      <c r="N207" s="37">
        <v>0</v>
      </c>
      <c r="O207" s="36" t="s">
        <v>168</v>
      </c>
      <c r="P207" s="63">
        <v>0</v>
      </c>
      <c r="Q207" s="70">
        <v>0</v>
      </c>
      <c r="R207" s="37">
        <v>0</v>
      </c>
      <c r="S207" s="37">
        <v>0</v>
      </c>
      <c r="T207" s="37">
        <v>0</v>
      </c>
      <c r="U207" s="47">
        <v>6</v>
      </c>
      <c r="V207" s="47">
        <v>0</v>
      </c>
      <c r="W207" s="47">
        <v>2</v>
      </c>
      <c r="X207" s="47">
        <v>0</v>
      </c>
      <c r="Y207" s="36">
        <f t="shared" si="10"/>
        <v>8</v>
      </c>
      <c r="Z207" s="49"/>
    </row>
    <row r="208" spans="1:26" ht="15" x14ac:dyDescent="0.25">
      <c r="A208" s="36" t="s">
        <v>8</v>
      </c>
      <c r="B208" s="36" t="s">
        <v>168</v>
      </c>
      <c r="C208" s="36" t="s">
        <v>273</v>
      </c>
      <c r="D208" s="36" t="s">
        <v>216</v>
      </c>
      <c r="E208" s="36" t="s">
        <v>276</v>
      </c>
      <c r="F208" s="36" t="s">
        <v>277</v>
      </c>
      <c r="G208" s="37">
        <v>6</v>
      </c>
      <c r="H208" s="45">
        <f t="shared" si="9"/>
        <v>12.015000000000002</v>
      </c>
      <c r="I208" s="37">
        <v>1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6" t="s">
        <v>168</v>
      </c>
      <c r="P208" s="63">
        <v>0</v>
      </c>
      <c r="Q208" s="70">
        <v>2</v>
      </c>
      <c r="R208" s="37">
        <v>0</v>
      </c>
      <c r="S208" s="37">
        <v>5</v>
      </c>
      <c r="T208" s="37">
        <v>0</v>
      </c>
      <c r="U208" s="47">
        <v>1</v>
      </c>
      <c r="V208" s="47">
        <v>0</v>
      </c>
      <c r="W208" s="47">
        <v>1</v>
      </c>
      <c r="X208" s="47">
        <v>0</v>
      </c>
      <c r="Y208" s="36">
        <f t="shared" si="10"/>
        <v>2</v>
      </c>
      <c r="Z208" s="49"/>
    </row>
    <row r="209" spans="1:26" ht="15" x14ac:dyDescent="0.25">
      <c r="A209" s="36" t="s">
        <v>8</v>
      </c>
      <c r="B209" s="36" t="s">
        <v>168</v>
      </c>
      <c r="C209" s="36" t="s">
        <v>273</v>
      </c>
      <c r="D209" s="36" t="s">
        <v>216</v>
      </c>
      <c r="E209" s="36" t="s">
        <v>411</v>
      </c>
      <c r="F209" s="36" t="s">
        <v>237</v>
      </c>
      <c r="G209" s="37">
        <v>6</v>
      </c>
      <c r="H209" s="45">
        <f t="shared" si="9"/>
        <v>40.250250000000008</v>
      </c>
      <c r="I209" s="37">
        <v>106</v>
      </c>
      <c r="J209" s="37">
        <v>0</v>
      </c>
      <c r="K209" s="37">
        <v>2</v>
      </c>
      <c r="L209" s="37">
        <v>0</v>
      </c>
      <c r="M209" s="37">
        <v>5</v>
      </c>
      <c r="N209" s="37">
        <v>0</v>
      </c>
      <c r="O209" s="36" t="s">
        <v>168</v>
      </c>
      <c r="P209" s="63">
        <v>0</v>
      </c>
      <c r="Q209" s="70">
        <v>0</v>
      </c>
      <c r="R209" s="37">
        <v>0</v>
      </c>
      <c r="S209" s="37">
        <v>0</v>
      </c>
      <c r="T209" s="37">
        <v>0</v>
      </c>
      <c r="U209" s="47">
        <v>3.35</v>
      </c>
      <c r="V209" s="47">
        <v>0</v>
      </c>
      <c r="W209" s="47">
        <v>3.35</v>
      </c>
      <c r="X209" s="47">
        <v>0</v>
      </c>
      <c r="Y209" s="36">
        <f t="shared" si="10"/>
        <v>6.7</v>
      </c>
      <c r="Z209" s="49"/>
    </row>
    <row r="210" spans="1:26" ht="15" x14ac:dyDescent="0.25">
      <c r="A210" s="36" t="s">
        <v>8</v>
      </c>
      <c r="B210" s="36" t="s">
        <v>168</v>
      </c>
      <c r="C210" s="36" t="s">
        <v>273</v>
      </c>
      <c r="D210" s="36" t="s">
        <v>216</v>
      </c>
      <c r="E210" s="36" t="s">
        <v>412</v>
      </c>
      <c r="F210" s="36" t="s">
        <v>200</v>
      </c>
      <c r="G210" s="37">
        <v>6</v>
      </c>
      <c r="H210" s="45">
        <f t="shared" si="9"/>
        <v>52.244999999999997</v>
      </c>
      <c r="I210" s="37">
        <v>1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6" t="s">
        <v>168</v>
      </c>
      <c r="P210" s="63">
        <v>0</v>
      </c>
      <c r="Q210" s="70">
        <v>2</v>
      </c>
      <c r="R210" s="37">
        <v>0</v>
      </c>
      <c r="S210" s="37">
        <v>6</v>
      </c>
      <c r="T210" s="37">
        <v>0</v>
      </c>
      <c r="U210" s="47">
        <v>7.5</v>
      </c>
      <c r="V210" s="47">
        <v>0</v>
      </c>
      <c r="W210" s="47">
        <v>2.5</v>
      </c>
      <c r="X210" s="47">
        <v>0</v>
      </c>
      <c r="Y210" s="36">
        <f t="shared" si="10"/>
        <v>10</v>
      </c>
      <c r="Z210" s="49"/>
    </row>
    <row r="211" spans="1:26" ht="15" x14ac:dyDescent="0.25">
      <c r="A211" s="36" t="s">
        <v>8</v>
      </c>
      <c r="B211" s="36" t="s">
        <v>168</v>
      </c>
      <c r="C211" s="36" t="s">
        <v>273</v>
      </c>
      <c r="D211" s="36" t="s">
        <v>216</v>
      </c>
      <c r="E211" s="36" t="s">
        <v>278</v>
      </c>
      <c r="F211" s="36" t="s">
        <v>279</v>
      </c>
      <c r="G211" s="37">
        <v>6</v>
      </c>
      <c r="H211" s="45">
        <f t="shared" si="9"/>
        <v>15.018749999999999</v>
      </c>
      <c r="I211" s="38"/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6" t="s">
        <v>168</v>
      </c>
      <c r="P211" s="63">
        <v>0</v>
      </c>
      <c r="Q211" s="70">
        <v>2</v>
      </c>
      <c r="R211" s="37">
        <v>0</v>
      </c>
      <c r="S211" s="37">
        <v>5</v>
      </c>
      <c r="T211" s="37">
        <v>0</v>
      </c>
      <c r="U211" s="47">
        <v>1.25</v>
      </c>
      <c r="V211" s="47">
        <v>0</v>
      </c>
      <c r="W211" s="47">
        <v>1.25</v>
      </c>
      <c r="X211" s="47">
        <v>0</v>
      </c>
      <c r="Y211" s="36">
        <f t="shared" si="10"/>
        <v>2.5</v>
      </c>
      <c r="Z211" s="49"/>
    </row>
    <row r="212" spans="1:26" ht="15" x14ac:dyDescent="0.25">
      <c r="A212" s="36" t="s">
        <v>8</v>
      </c>
      <c r="B212" s="36" t="s">
        <v>168</v>
      </c>
      <c r="C212" s="36" t="s">
        <v>273</v>
      </c>
      <c r="D212" s="36" t="s">
        <v>222</v>
      </c>
      <c r="E212" s="36" t="s">
        <v>280</v>
      </c>
      <c r="F212" s="36" t="s">
        <v>188</v>
      </c>
      <c r="G212" s="37">
        <v>24</v>
      </c>
      <c r="H212" s="45">
        <f t="shared" si="9"/>
        <v>11</v>
      </c>
      <c r="I212" s="37">
        <v>38</v>
      </c>
      <c r="J212" s="37">
        <v>0</v>
      </c>
      <c r="K212" s="37">
        <v>5</v>
      </c>
      <c r="L212" s="37">
        <v>0</v>
      </c>
      <c r="M212" s="37">
        <v>0</v>
      </c>
      <c r="N212" s="37">
        <v>0</v>
      </c>
      <c r="O212" s="36" t="s">
        <v>168</v>
      </c>
      <c r="P212" s="63">
        <v>0</v>
      </c>
      <c r="Q212" s="70">
        <v>5</v>
      </c>
      <c r="R212" s="37">
        <v>0</v>
      </c>
      <c r="S212" s="37">
        <v>0</v>
      </c>
      <c r="T212" s="37">
        <v>0</v>
      </c>
      <c r="U212" s="47">
        <f>TFEA/(0.3*G212)</f>
        <v>0.15277777777777782</v>
      </c>
      <c r="V212" s="47">
        <v>0</v>
      </c>
      <c r="W212" s="47">
        <v>0</v>
      </c>
      <c r="X212" s="47">
        <v>0</v>
      </c>
      <c r="Y212" s="36">
        <f t="shared" si="10"/>
        <v>0.15277777777777782</v>
      </c>
      <c r="Z212" s="49"/>
    </row>
    <row r="213" spans="1:26" ht="15" x14ac:dyDescent="0.25">
      <c r="A213" s="36" t="s">
        <v>8</v>
      </c>
      <c r="B213" s="36" t="s">
        <v>168</v>
      </c>
      <c r="C213" s="36" t="s">
        <v>4</v>
      </c>
      <c r="D213" s="36" t="s">
        <v>217</v>
      </c>
      <c r="E213" s="36" t="s">
        <v>413</v>
      </c>
      <c r="F213" s="36" t="s">
        <v>414</v>
      </c>
      <c r="G213" s="37">
        <v>6</v>
      </c>
      <c r="H213" s="45">
        <f t="shared" si="9"/>
        <v>17.707500000000003</v>
      </c>
      <c r="I213" s="37">
        <v>6</v>
      </c>
      <c r="J213" s="37">
        <v>0</v>
      </c>
      <c r="K213" s="37">
        <v>1</v>
      </c>
      <c r="L213" s="37">
        <v>0</v>
      </c>
      <c r="M213" s="37">
        <v>1</v>
      </c>
      <c r="N213" s="37">
        <v>0</v>
      </c>
      <c r="O213" s="36" t="s">
        <v>168</v>
      </c>
      <c r="P213" s="63">
        <v>0</v>
      </c>
      <c r="Q213" s="70">
        <v>0</v>
      </c>
      <c r="R213" s="37">
        <v>0</v>
      </c>
      <c r="S213" s="37">
        <v>0</v>
      </c>
      <c r="T213" s="37">
        <v>0</v>
      </c>
      <c r="U213" s="47">
        <v>7.5</v>
      </c>
      <c r="V213" s="47">
        <v>0</v>
      </c>
      <c r="W213" s="47">
        <v>2.5</v>
      </c>
      <c r="X213" s="47">
        <v>0</v>
      </c>
      <c r="Y213" s="36">
        <f t="shared" si="10"/>
        <v>10</v>
      </c>
      <c r="Z213" s="49"/>
    </row>
    <row r="214" spans="1:26" ht="15" x14ac:dyDescent="0.25">
      <c r="A214" s="36" t="s">
        <v>8</v>
      </c>
      <c r="B214" s="36" t="s">
        <v>168</v>
      </c>
      <c r="C214" s="36" t="s">
        <v>257</v>
      </c>
      <c r="D214" s="36" t="s">
        <v>216</v>
      </c>
      <c r="E214" s="36" t="s">
        <v>415</v>
      </c>
      <c r="F214" s="36" t="s">
        <v>416</v>
      </c>
      <c r="G214" s="37">
        <v>5</v>
      </c>
      <c r="H214" s="45">
        <f t="shared" si="9"/>
        <v>17.414999999999999</v>
      </c>
      <c r="I214" s="38"/>
      <c r="J214" s="37">
        <v>0</v>
      </c>
      <c r="K214" s="37">
        <v>1</v>
      </c>
      <c r="L214" s="37">
        <v>0</v>
      </c>
      <c r="M214" s="37">
        <v>2</v>
      </c>
      <c r="N214" s="37">
        <v>0</v>
      </c>
      <c r="O214" s="36" t="s">
        <v>168</v>
      </c>
      <c r="P214" s="63">
        <v>0</v>
      </c>
      <c r="Q214" s="70">
        <v>0</v>
      </c>
      <c r="R214" s="37">
        <v>0</v>
      </c>
      <c r="S214" s="37">
        <v>0</v>
      </c>
      <c r="T214" s="37">
        <v>0</v>
      </c>
      <c r="U214" s="47">
        <v>6</v>
      </c>
      <c r="V214" s="47">
        <v>0</v>
      </c>
      <c r="W214" s="47">
        <v>3</v>
      </c>
      <c r="X214" s="47">
        <v>0</v>
      </c>
      <c r="Y214" s="36">
        <f t="shared" si="10"/>
        <v>9</v>
      </c>
      <c r="Z214" s="49"/>
    </row>
    <row r="215" spans="1:26" ht="15" x14ac:dyDescent="0.25">
      <c r="A215" s="36" t="s">
        <v>8</v>
      </c>
      <c r="B215" s="36" t="s">
        <v>168</v>
      </c>
      <c r="C215" s="36" t="s">
        <v>257</v>
      </c>
      <c r="D215" s="36" t="s">
        <v>222</v>
      </c>
      <c r="E215" s="36" t="s">
        <v>318</v>
      </c>
      <c r="F215" s="36" t="s">
        <v>231</v>
      </c>
      <c r="G215" s="37">
        <v>15</v>
      </c>
      <c r="H215" s="45">
        <f t="shared" si="9"/>
        <v>1.1000000000000001</v>
      </c>
      <c r="I215" s="37">
        <v>4</v>
      </c>
      <c r="J215" s="37">
        <v>0</v>
      </c>
      <c r="K215" s="37">
        <v>1</v>
      </c>
      <c r="L215" s="37">
        <v>0</v>
      </c>
      <c r="M215" s="37">
        <v>0</v>
      </c>
      <c r="N215" s="37">
        <v>0</v>
      </c>
      <c r="O215" s="36" t="s">
        <v>168</v>
      </c>
      <c r="P215" s="63">
        <v>0</v>
      </c>
      <c r="Q215" s="70">
        <v>0</v>
      </c>
      <c r="R215" s="37">
        <v>0</v>
      </c>
      <c r="S215" s="37">
        <v>0</v>
      </c>
      <c r="T215" s="37">
        <v>0</v>
      </c>
      <c r="U215" s="47">
        <f>TFEC/(0.3*G215)</f>
        <v>0.24444444444444446</v>
      </c>
      <c r="V215" s="47">
        <v>0</v>
      </c>
      <c r="W215" s="47">
        <v>0</v>
      </c>
      <c r="X215" s="47">
        <v>0</v>
      </c>
      <c r="Y215" s="36">
        <f t="shared" si="10"/>
        <v>0.24444444444444446</v>
      </c>
      <c r="Z215" s="49"/>
    </row>
    <row r="216" spans="1:26" ht="15" x14ac:dyDescent="0.25">
      <c r="A216" s="36" t="s">
        <v>8</v>
      </c>
      <c r="B216" s="36" t="s">
        <v>168</v>
      </c>
      <c r="C216" s="36" t="s">
        <v>257</v>
      </c>
      <c r="D216" s="36" t="s">
        <v>217</v>
      </c>
      <c r="E216" s="36" t="s">
        <v>417</v>
      </c>
      <c r="F216" s="36" t="s">
        <v>418</v>
      </c>
      <c r="G216" s="37">
        <v>5</v>
      </c>
      <c r="H216" s="45">
        <f t="shared" ref="H216:H281" si="14">((((K216+Q216)*U216)+((L216+R216)*V216)+((M216+S216)*CP*W216)+((N216+T216)*X216))*G216)/10*3</f>
        <v>13.2075</v>
      </c>
      <c r="I216" s="37">
        <v>7</v>
      </c>
      <c r="J216" s="37">
        <v>0</v>
      </c>
      <c r="K216" s="37">
        <v>1</v>
      </c>
      <c r="L216" s="37">
        <v>0</v>
      </c>
      <c r="M216" s="37">
        <v>1</v>
      </c>
      <c r="N216" s="37">
        <v>0</v>
      </c>
      <c r="O216" s="36" t="s">
        <v>168</v>
      </c>
      <c r="P216" s="63">
        <v>0</v>
      </c>
      <c r="Q216" s="70">
        <v>0</v>
      </c>
      <c r="R216" s="37">
        <v>0</v>
      </c>
      <c r="S216" s="37">
        <v>0</v>
      </c>
      <c r="T216" s="37">
        <v>0</v>
      </c>
      <c r="U216" s="47">
        <v>6</v>
      </c>
      <c r="V216" s="47">
        <v>0</v>
      </c>
      <c r="W216" s="47">
        <v>3</v>
      </c>
      <c r="X216" s="47">
        <v>0</v>
      </c>
      <c r="Y216" s="36">
        <f t="shared" si="10"/>
        <v>9</v>
      </c>
      <c r="Z216" s="49"/>
    </row>
    <row r="217" spans="1:26" ht="15" x14ac:dyDescent="0.25">
      <c r="A217" s="36" t="s">
        <v>8</v>
      </c>
      <c r="B217" s="36" t="s">
        <v>168</v>
      </c>
      <c r="C217" s="36" t="s">
        <v>4</v>
      </c>
      <c r="D217" s="36" t="s">
        <v>217</v>
      </c>
      <c r="E217" s="36" t="s">
        <v>260</v>
      </c>
      <c r="F217" s="36" t="s">
        <v>238</v>
      </c>
      <c r="G217" s="37">
        <v>12</v>
      </c>
      <c r="H217" s="45">
        <f t="shared" si="14"/>
        <v>0.5</v>
      </c>
      <c r="I217" s="38"/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6" t="s">
        <v>168</v>
      </c>
      <c r="P217" s="63">
        <v>0</v>
      </c>
      <c r="Q217" s="70">
        <v>5</v>
      </c>
      <c r="R217" s="37">
        <v>0</v>
      </c>
      <c r="S217" s="37">
        <v>0</v>
      </c>
      <c r="T217" s="37">
        <v>0</v>
      </c>
      <c r="U217" s="47">
        <v>2.7777777777777776E-2</v>
      </c>
      <c r="V217" s="47">
        <v>0</v>
      </c>
      <c r="W217" s="47">
        <v>0</v>
      </c>
      <c r="X217" s="47">
        <v>0</v>
      </c>
      <c r="Y217" s="36">
        <f t="shared" si="10"/>
        <v>2.7777777777777776E-2</v>
      </c>
      <c r="Z217" s="49"/>
    </row>
    <row r="218" spans="1:26" ht="15" x14ac:dyDescent="0.25">
      <c r="A218" s="36" t="s">
        <v>8</v>
      </c>
      <c r="B218" s="36" t="s">
        <v>168</v>
      </c>
      <c r="C218" s="36" t="s">
        <v>4</v>
      </c>
      <c r="D218" s="36" t="s">
        <v>217</v>
      </c>
      <c r="E218" s="36" t="s">
        <v>419</v>
      </c>
      <c r="F218" s="36" t="s">
        <v>420</v>
      </c>
      <c r="G218" s="37">
        <v>6</v>
      </c>
      <c r="H218" s="45">
        <f t="shared" si="14"/>
        <v>17.707500000000003</v>
      </c>
      <c r="I218" s="37">
        <v>6</v>
      </c>
      <c r="J218" s="37">
        <v>0</v>
      </c>
      <c r="K218" s="37">
        <v>1</v>
      </c>
      <c r="L218" s="37">
        <v>0</v>
      </c>
      <c r="M218" s="37">
        <v>1</v>
      </c>
      <c r="N218" s="37">
        <v>0</v>
      </c>
      <c r="O218" s="36" t="s">
        <v>168</v>
      </c>
      <c r="P218" s="63">
        <v>0</v>
      </c>
      <c r="Q218" s="70">
        <v>0</v>
      </c>
      <c r="R218" s="37">
        <v>0</v>
      </c>
      <c r="S218" s="37">
        <v>0</v>
      </c>
      <c r="T218" s="37">
        <v>0</v>
      </c>
      <c r="U218" s="47">
        <v>7.5</v>
      </c>
      <c r="V218" s="47">
        <v>0</v>
      </c>
      <c r="W218" s="47">
        <v>2.5</v>
      </c>
      <c r="X218" s="47">
        <v>0</v>
      </c>
      <c r="Y218" s="36">
        <f t="shared" si="10"/>
        <v>10</v>
      </c>
      <c r="Z218" s="49"/>
    </row>
    <row r="219" spans="1:26" ht="15" x14ac:dyDescent="0.25">
      <c r="A219" s="36" t="s">
        <v>8</v>
      </c>
      <c r="B219" s="36" t="s">
        <v>168</v>
      </c>
      <c r="C219" s="36" t="s">
        <v>4</v>
      </c>
      <c r="D219" s="36" t="s">
        <v>217</v>
      </c>
      <c r="E219" s="36" t="s">
        <v>421</v>
      </c>
      <c r="F219" s="36" t="s">
        <v>422</v>
      </c>
      <c r="G219" s="37">
        <v>6</v>
      </c>
      <c r="H219" s="45">
        <f t="shared" si="14"/>
        <v>17.707500000000003</v>
      </c>
      <c r="I219" s="37">
        <v>5</v>
      </c>
      <c r="J219" s="37">
        <v>0</v>
      </c>
      <c r="K219" s="37">
        <v>1</v>
      </c>
      <c r="L219" s="37">
        <v>0</v>
      </c>
      <c r="M219" s="37">
        <v>1</v>
      </c>
      <c r="N219" s="37">
        <v>0</v>
      </c>
      <c r="O219" s="36" t="s">
        <v>168</v>
      </c>
      <c r="P219" s="63">
        <v>0</v>
      </c>
      <c r="Q219" s="70">
        <v>0</v>
      </c>
      <c r="R219" s="37">
        <v>0</v>
      </c>
      <c r="S219" s="37">
        <v>0</v>
      </c>
      <c r="T219" s="37">
        <v>0</v>
      </c>
      <c r="U219" s="47">
        <v>7.5</v>
      </c>
      <c r="V219" s="47">
        <v>0</v>
      </c>
      <c r="W219" s="47">
        <v>2.5</v>
      </c>
      <c r="X219" s="47">
        <v>0</v>
      </c>
      <c r="Y219" s="36">
        <f t="shared" si="10"/>
        <v>10</v>
      </c>
      <c r="Z219" s="49"/>
    </row>
    <row r="220" spans="1:26" ht="15" x14ac:dyDescent="0.25">
      <c r="A220" s="51" t="s">
        <v>8</v>
      </c>
      <c r="B220" s="36" t="s">
        <v>168</v>
      </c>
      <c r="C220" s="36" t="s">
        <v>0</v>
      </c>
      <c r="D220" s="36" t="s">
        <v>217</v>
      </c>
      <c r="E220" s="36" t="s">
        <v>311</v>
      </c>
      <c r="F220" s="36" t="s">
        <v>312</v>
      </c>
      <c r="G220" s="37">
        <v>6</v>
      </c>
      <c r="H220" s="45">
        <f t="shared" si="14"/>
        <v>3.3660000000000005</v>
      </c>
      <c r="I220" s="38"/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6" t="s">
        <v>168</v>
      </c>
      <c r="P220" s="63">
        <v>0</v>
      </c>
      <c r="Q220" s="70">
        <v>0</v>
      </c>
      <c r="R220" s="37">
        <v>0</v>
      </c>
      <c r="S220" s="37">
        <v>1</v>
      </c>
      <c r="T220" s="37">
        <v>0</v>
      </c>
      <c r="U220" s="47">
        <v>0</v>
      </c>
      <c r="V220" s="47">
        <v>0</v>
      </c>
      <c r="W220" s="47">
        <v>2</v>
      </c>
      <c r="X220" s="47">
        <v>0</v>
      </c>
      <c r="Y220" s="36">
        <f t="shared" ref="Y220" si="15">SUM(U220:X220)</f>
        <v>2</v>
      </c>
      <c r="Z220" s="47"/>
    </row>
    <row r="221" spans="1:26" ht="15" x14ac:dyDescent="0.25">
      <c r="A221" s="36" t="s">
        <v>79</v>
      </c>
      <c r="B221" s="36" t="s">
        <v>168</v>
      </c>
      <c r="C221" s="36" t="s">
        <v>273</v>
      </c>
      <c r="D221" s="52" t="s">
        <v>216</v>
      </c>
      <c r="E221" s="36" t="s">
        <v>332</v>
      </c>
      <c r="F221" s="36" t="s">
        <v>333</v>
      </c>
      <c r="G221" s="37">
        <v>6</v>
      </c>
      <c r="H221" s="45">
        <f t="shared" si="14"/>
        <v>17.1576576</v>
      </c>
      <c r="I221" s="37">
        <v>280</v>
      </c>
      <c r="J221" s="37">
        <v>0</v>
      </c>
      <c r="K221" s="37">
        <v>2</v>
      </c>
      <c r="L221" s="37">
        <v>0</v>
      </c>
      <c r="M221" s="37">
        <v>6</v>
      </c>
      <c r="N221" s="37">
        <v>0</v>
      </c>
      <c r="O221" s="36" t="s">
        <v>168</v>
      </c>
      <c r="P221" s="63">
        <v>0</v>
      </c>
      <c r="Q221" s="70">
        <v>0.4</v>
      </c>
      <c r="R221" s="37">
        <v>0</v>
      </c>
      <c r="S221" s="37">
        <v>0.4</v>
      </c>
      <c r="T221" s="37">
        <v>0</v>
      </c>
      <c r="U221" s="47">
        <v>2.169</v>
      </c>
      <c r="V221" s="47">
        <v>0</v>
      </c>
      <c r="W221" s="47">
        <v>0.72299999999999998</v>
      </c>
      <c r="X221" s="47">
        <v>0</v>
      </c>
      <c r="Y221" s="36">
        <f t="shared" si="10"/>
        <v>2.8919999999999999</v>
      </c>
      <c r="Z221" s="49" t="s">
        <v>190</v>
      </c>
    </row>
    <row r="222" spans="1:26" ht="15" x14ac:dyDescent="0.25">
      <c r="A222" s="36" t="s">
        <v>79</v>
      </c>
      <c r="B222" s="36" t="s">
        <v>168</v>
      </c>
      <c r="C222" s="36" t="s">
        <v>266</v>
      </c>
      <c r="D222" s="52" t="s">
        <v>216</v>
      </c>
      <c r="E222" s="36" t="s">
        <v>332</v>
      </c>
      <c r="F222" s="36" t="s">
        <v>333</v>
      </c>
      <c r="G222" s="37">
        <v>6</v>
      </c>
      <c r="H222" s="45">
        <f t="shared" si="14"/>
        <v>3.6810099000000007</v>
      </c>
      <c r="I222" s="37">
        <v>280</v>
      </c>
      <c r="J222" s="37">
        <v>0</v>
      </c>
      <c r="K222" s="37">
        <v>0.5</v>
      </c>
      <c r="L222" s="37">
        <v>0</v>
      </c>
      <c r="M222" s="37">
        <v>1</v>
      </c>
      <c r="N222" s="37">
        <v>0</v>
      </c>
      <c r="O222" s="36" t="s">
        <v>168</v>
      </c>
      <c r="P222" s="63">
        <v>0</v>
      </c>
      <c r="Q222" s="70">
        <v>0.1</v>
      </c>
      <c r="R222" s="37">
        <v>0</v>
      </c>
      <c r="S222" s="37">
        <v>0.1</v>
      </c>
      <c r="T222" s="37">
        <v>0</v>
      </c>
      <c r="U222" s="47">
        <v>2.169</v>
      </c>
      <c r="V222" s="47">
        <v>0</v>
      </c>
      <c r="W222" s="47">
        <v>0.72299999999999998</v>
      </c>
      <c r="X222" s="47">
        <v>0</v>
      </c>
      <c r="Y222" s="36">
        <f t="shared" si="10"/>
        <v>2.8919999999999999</v>
      </c>
      <c r="Z222" s="49"/>
    </row>
    <row r="223" spans="1:26" ht="15" x14ac:dyDescent="0.25">
      <c r="A223" s="36" t="s">
        <v>79</v>
      </c>
      <c r="B223" s="36" t="s">
        <v>168</v>
      </c>
      <c r="C223" s="36" t="s">
        <v>269</v>
      </c>
      <c r="D223" s="52" t="s">
        <v>216</v>
      </c>
      <c r="E223" s="36" t="s">
        <v>332</v>
      </c>
      <c r="F223" s="36" t="s">
        <v>333</v>
      </c>
      <c r="G223" s="37">
        <v>6</v>
      </c>
      <c r="H223" s="45">
        <f t="shared" si="14"/>
        <v>4.8978189000000008</v>
      </c>
      <c r="I223" s="37">
        <v>280</v>
      </c>
      <c r="J223" s="37">
        <v>0</v>
      </c>
      <c r="K223" s="37">
        <v>0.5</v>
      </c>
      <c r="L223" s="37">
        <v>0</v>
      </c>
      <c r="M223" s="37">
        <v>2</v>
      </c>
      <c r="N223" s="37">
        <v>0</v>
      </c>
      <c r="O223" s="36" t="s">
        <v>168</v>
      </c>
      <c r="P223" s="63">
        <v>0</v>
      </c>
      <c r="Q223" s="70">
        <v>0.1</v>
      </c>
      <c r="R223" s="37">
        <v>0</v>
      </c>
      <c r="S223" s="37">
        <v>0.1</v>
      </c>
      <c r="T223" s="37">
        <v>0</v>
      </c>
      <c r="U223" s="47">
        <v>2.169</v>
      </c>
      <c r="V223" s="47">
        <v>0</v>
      </c>
      <c r="W223" s="47">
        <v>0.72299999999999998</v>
      </c>
      <c r="X223" s="47">
        <v>0</v>
      </c>
      <c r="Y223" s="36">
        <f t="shared" si="10"/>
        <v>2.8919999999999999</v>
      </c>
      <c r="Z223" s="49"/>
    </row>
    <row r="224" spans="1:26" ht="15" x14ac:dyDescent="0.25">
      <c r="A224" s="36" t="s">
        <v>79</v>
      </c>
      <c r="B224" s="36" t="s">
        <v>168</v>
      </c>
      <c r="C224" s="36" t="s">
        <v>4</v>
      </c>
      <c r="D224" s="52" t="s">
        <v>216</v>
      </c>
      <c r="E224" s="36" t="s">
        <v>332</v>
      </c>
      <c r="F224" s="36" t="s">
        <v>333</v>
      </c>
      <c r="G224" s="37">
        <v>6</v>
      </c>
      <c r="H224" s="45">
        <f t="shared" si="14"/>
        <v>15.940848600000001</v>
      </c>
      <c r="I224" s="37">
        <v>280</v>
      </c>
      <c r="J224" s="37">
        <v>0</v>
      </c>
      <c r="K224" s="37">
        <v>2</v>
      </c>
      <c r="L224" s="37">
        <v>0</v>
      </c>
      <c r="M224" s="37">
        <v>5</v>
      </c>
      <c r="N224" s="37">
        <v>0</v>
      </c>
      <c r="O224" s="36" t="s">
        <v>168</v>
      </c>
      <c r="P224" s="63">
        <v>0</v>
      </c>
      <c r="Q224" s="70">
        <v>0.4</v>
      </c>
      <c r="R224" s="37">
        <v>0</v>
      </c>
      <c r="S224" s="37">
        <v>0.4</v>
      </c>
      <c r="T224" s="37">
        <v>0</v>
      </c>
      <c r="U224" s="47">
        <v>2.169</v>
      </c>
      <c r="V224" s="47">
        <v>0</v>
      </c>
      <c r="W224" s="47">
        <v>0.72299999999999998</v>
      </c>
      <c r="X224" s="47">
        <v>0</v>
      </c>
      <c r="Y224" s="36">
        <f t="shared" si="10"/>
        <v>2.8919999999999999</v>
      </c>
      <c r="Z224" s="49"/>
    </row>
    <row r="225" spans="1:26" ht="15" x14ac:dyDescent="0.25">
      <c r="A225" s="36" t="s">
        <v>79</v>
      </c>
      <c r="B225" s="36" t="s">
        <v>168</v>
      </c>
      <c r="C225" s="36" t="s">
        <v>273</v>
      </c>
      <c r="D225" s="36" t="s">
        <v>216</v>
      </c>
      <c r="E225" s="36" t="s">
        <v>423</v>
      </c>
      <c r="F225" s="36" t="s">
        <v>203</v>
      </c>
      <c r="G225" s="37">
        <v>6</v>
      </c>
      <c r="H225" s="45">
        <f t="shared" si="14"/>
        <v>125.45550000000003</v>
      </c>
      <c r="I225" s="37">
        <v>285</v>
      </c>
      <c r="J225" s="37">
        <v>0</v>
      </c>
      <c r="K225" s="37">
        <v>2</v>
      </c>
      <c r="L225" s="37">
        <v>0</v>
      </c>
      <c r="M225" s="37">
        <v>7</v>
      </c>
      <c r="N225" s="37">
        <v>0</v>
      </c>
      <c r="O225" s="36" t="s">
        <v>168</v>
      </c>
      <c r="P225" s="63">
        <v>0</v>
      </c>
      <c r="Q225" s="70">
        <v>1</v>
      </c>
      <c r="R225" s="37">
        <v>0</v>
      </c>
      <c r="S225" s="37">
        <v>2</v>
      </c>
      <c r="T225" s="37">
        <v>0</v>
      </c>
      <c r="U225" s="47">
        <v>5</v>
      </c>
      <c r="V225" s="47">
        <v>0</v>
      </c>
      <c r="W225" s="47">
        <v>6.5</v>
      </c>
      <c r="X225" s="47">
        <v>0</v>
      </c>
      <c r="Y225" s="36">
        <f t="shared" si="10"/>
        <v>11.5</v>
      </c>
      <c r="Z225" s="49"/>
    </row>
    <row r="226" spans="1:26" ht="15" x14ac:dyDescent="0.25">
      <c r="A226" s="36" t="s">
        <v>79</v>
      </c>
      <c r="B226" s="36" t="s">
        <v>168</v>
      </c>
      <c r="C226" s="36" t="s">
        <v>266</v>
      </c>
      <c r="D226" s="36" t="s">
        <v>216</v>
      </c>
      <c r="E226" s="36" t="s">
        <v>423</v>
      </c>
      <c r="F226" s="36" t="s">
        <v>203</v>
      </c>
      <c r="G226" s="37">
        <v>6</v>
      </c>
      <c r="H226" s="45">
        <f t="shared" si="14"/>
        <v>39.5685</v>
      </c>
      <c r="I226" s="37">
        <v>285</v>
      </c>
      <c r="J226" s="37">
        <v>0</v>
      </c>
      <c r="K226" s="37">
        <v>0.5</v>
      </c>
      <c r="L226" s="37">
        <v>0</v>
      </c>
      <c r="M226" s="37">
        <v>2</v>
      </c>
      <c r="N226" s="37">
        <v>0</v>
      </c>
      <c r="O226" s="36" t="s">
        <v>168</v>
      </c>
      <c r="P226" s="63">
        <v>0</v>
      </c>
      <c r="Q226" s="70">
        <v>0.25</v>
      </c>
      <c r="R226" s="37">
        <v>0</v>
      </c>
      <c r="S226" s="37">
        <v>1</v>
      </c>
      <c r="T226" s="37">
        <v>0</v>
      </c>
      <c r="U226" s="47">
        <v>5</v>
      </c>
      <c r="V226" s="47">
        <v>0</v>
      </c>
      <c r="W226" s="47">
        <v>6.5</v>
      </c>
      <c r="X226" s="47">
        <v>0</v>
      </c>
      <c r="Y226" s="36">
        <f t="shared" si="10"/>
        <v>11.5</v>
      </c>
      <c r="Z226" s="49"/>
    </row>
    <row r="227" spans="1:26" ht="15" x14ac:dyDescent="0.25">
      <c r="A227" s="36" t="s">
        <v>79</v>
      </c>
      <c r="B227" s="36" t="s">
        <v>168</v>
      </c>
      <c r="C227" s="36" t="s">
        <v>269</v>
      </c>
      <c r="D227" s="36" t="s">
        <v>216</v>
      </c>
      <c r="E227" s="36" t="s">
        <v>423</v>
      </c>
      <c r="F227" s="36" t="s">
        <v>203</v>
      </c>
      <c r="G227" s="37">
        <v>6</v>
      </c>
      <c r="H227" s="45">
        <f t="shared" si="14"/>
        <v>39.5685</v>
      </c>
      <c r="I227" s="37">
        <v>285</v>
      </c>
      <c r="J227" s="37">
        <v>0</v>
      </c>
      <c r="K227" s="37">
        <v>0.5</v>
      </c>
      <c r="L227" s="37">
        <v>0</v>
      </c>
      <c r="M227" s="37">
        <v>2</v>
      </c>
      <c r="N227" s="37">
        <v>0</v>
      </c>
      <c r="O227" s="36" t="s">
        <v>168</v>
      </c>
      <c r="P227" s="63">
        <v>0</v>
      </c>
      <c r="Q227" s="70">
        <v>0.25</v>
      </c>
      <c r="R227" s="37">
        <v>0</v>
      </c>
      <c r="S227" s="37">
        <v>1</v>
      </c>
      <c r="T227" s="37">
        <v>0</v>
      </c>
      <c r="U227" s="47">
        <v>5</v>
      </c>
      <c r="V227" s="47">
        <v>0</v>
      </c>
      <c r="W227" s="47">
        <v>6.5</v>
      </c>
      <c r="X227" s="47">
        <v>0</v>
      </c>
      <c r="Y227" s="36">
        <f t="shared" ref="Y227:Y286" si="16">SUM(U227:X227)</f>
        <v>11.5</v>
      </c>
      <c r="Z227" s="49"/>
    </row>
    <row r="228" spans="1:26" ht="15" x14ac:dyDescent="0.25">
      <c r="A228" s="36" t="s">
        <v>79</v>
      </c>
      <c r="B228" s="36" t="s">
        <v>168</v>
      </c>
      <c r="C228" s="36" t="s">
        <v>4</v>
      </c>
      <c r="D228" s="36" t="s">
        <v>216</v>
      </c>
      <c r="E228" s="36" t="s">
        <v>423</v>
      </c>
      <c r="F228" s="36" t="s">
        <v>203</v>
      </c>
      <c r="G228" s="37">
        <v>6</v>
      </c>
      <c r="H228" s="45">
        <f t="shared" si="14"/>
        <v>99.07650000000001</v>
      </c>
      <c r="I228" s="37">
        <v>285</v>
      </c>
      <c r="J228" s="37">
        <v>0</v>
      </c>
      <c r="K228" s="37">
        <v>2</v>
      </c>
      <c r="L228" s="37">
        <v>0</v>
      </c>
      <c r="M228" s="37">
        <v>6</v>
      </c>
      <c r="N228" s="37">
        <v>0</v>
      </c>
      <c r="O228" s="36" t="s">
        <v>168</v>
      </c>
      <c r="P228" s="63">
        <v>0</v>
      </c>
      <c r="Q228" s="70">
        <v>0.5</v>
      </c>
      <c r="R228" s="37">
        <v>0</v>
      </c>
      <c r="S228" s="37">
        <v>1</v>
      </c>
      <c r="T228" s="37">
        <v>0</v>
      </c>
      <c r="U228" s="47">
        <v>5</v>
      </c>
      <c r="V228" s="47">
        <v>0</v>
      </c>
      <c r="W228" s="47">
        <v>6.5</v>
      </c>
      <c r="X228" s="47">
        <v>0</v>
      </c>
      <c r="Y228" s="36">
        <f t="shared" si="16"/>
        <v>11.5</v>
      </c>
      <c r="Z228" s="49"/>
    </row>
    <row r="229" spans="1:26" ht="15" x14ac:dyDescent="0.25">
      <c r="A229" s="36" t="s">
        <v>79</v>
      </c>
      <c r="B229" s="36" t="s">
        <v>168</v>
      </c>
      <c r="C229" s="36" t="s">
        <v>0</v>
      </c>
      <c r="D229" s="36" t="s">
        <v>217</v>
      </c>
      <c r="E229" s="36" t="s">
        <v>311</v>
      </c>
      <c r="F229" s="36" t="s">
        <v>312</v>
      </c>
      <c r="G229" s="37">
        <v>6</v>
      </c>
      <c r="H229" s="45">
        <f t="shared" si="14"/>
        <v>0</v>
      </c>
      <c r="I229" s="38"/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6" t="s">
        <v>168</v>
      </c>
      <c r="P229" s="63">
        <v>0</v>
      </c>
      <c r="Q229" s="70">
        <v>0</v>
      </c>
      <c r="R229" s="37">
        <v>0</v>
      </c>
      <c r="S229" s="37">
        <v>1</v>
      </c>
      <c r="T229" s="37">
        <v>0</v>
      </c>
      <c r="U229" s="47">
        <v>0</v>
      </c>
      <c r="V229" s="47">
        <v>0</v>
      </c>
      <c r="W229" s="47">
        <v>0</v>
      </c>
      <c r="X229" s="47">
        <v>0</v>
      </c>
      <c r="Y229" s="36">
        <f t="shared" si="16"/>
        <v>0</v>
      </c>
      <c r="Z229" s="49"/>
    </row>
    <row r="230" spans="1:26" ht="15" x14ac:dyDescent="0.25">
      <c r="A230" s="51" t="s">
        <v>79</v>
      </c>
      <c r="B230" s="36" t="s">
        <v>168</v>
      </c>
      <c r="C230" s="36" t="s">
        <v>273</v>
      </c>
      <c r="D230" s="36" t="s">
        <v>222</v>
      </c>
      <c r="E230" s="36" t="s">
        <v>280</v>
      </c>
      <c r="F230" s="36" t="s">
        <v>188</v>
      </c>
      <c r="G230" s="37">
        <v>24</v>
      </c>
      <c r="H230" s="45">
        <f t="shared" ref="H230" si="17">((((K230+Q230)*U230)+((L230+R230)*V230)+((M230+S230)*CP*W230)+((N230+T230)*X230))*G230)/10*3</f>
        <v>2.2000000000000011</v>
      </c>
      <c r="I230" s="37">
        <v>38</v>
      </c>
      <c r="J230" s="37">
        <v>0</v>
      </c>
      <c r="K230" s="37">
        <v>1</v>
      </c>
      <c r="L230" s="37">
        <v>0</v>
      </c>
      <c r="M230" s="37">
        <v>0</v>
      </c>
      <c r="N230" s="37">
        <v>0</v>
      </c>
      <c r="O230" s="36" t="s">
        <v>168</v>
      </c>
      <c r="P230" s="63">
        <v>0</v>
      </c>
      <c r="Q230" s="70">
        <v>1</v>
      </c>
      <c r="R230" s="37">
        <v>0</v>
      </c>
      <c r="S230" s="37">
        <v>0</v>
      </c>
      <c r="T230" s="37">
        <v>0</v>
      </c>
      <c r="U230" s="47">
        <f>TFEA/(0.3*G230)</f>
        <v>0.15277777777777782</v>
      </c>
      <c r="V230" s="47">
        <v>0</v>
      </c>
      <c r="W230" s="47">
        <v>0</v>
      </c>
      <c r="X230" s="47">
        <v>0</v>
      </c>
      <c r="Y230" s="36">
        <f t="shared" ref="Y230" si="18">SUM(U230:X230)</f>
        <v>0.15277777777777782</v>
      </c>
      <c r="Z230" s="49"/>
    </row>
    <row r="231" spans="1:26" ht="15" x14ac:dyDescent="0.25">
      <c r="A231" s="36" t="s">
        <v>9</v>
      </c>
      <c r="B231" s="36" t="s">
        <v>168</v>
      </c>
      <c r="C231" s="36" t="s">
        <v>263</v>
      </c>
      <c r="D231" s="36" t="s">
        <v>216</v>
      </c>
      <c r="E231" s="36" t="s">
        <v>207</v>
      </c>
      <c r="F231" s="36" t="s">
        <v>424</v>
      </c>
      <c r="G231" s="37">
        <v>5</v>
      </c>
      <c r="H231" s="45">
        <f t="shared" si="14"/>
        <v>6.75</v>
      </c>
      <c r="I231" s="38"/>
      <c r="J231" s="37">
        <v>0</v>
      </c>
      <c r="K231" s="37">
        <v>1</v>
      </c>
      <c r="L231" s="37">
        <v>0</v>
      </c>
      <c r="M231" s="37">
        <v>0</v>
      </c>
      <c r="N231" s="37">
        <v>0</v>
      </c>
      <c r="O231" s="36" t="s">
        <v>168</v>
      </c>
      <c r="P231" s="63">
        <v>0</v>
      </c>
      <c r="Q231" s="70">
        <v>0</v>
      </c>
      <c r="R231" s="37">
        <v>0</v>
      </c>
      <c r="S231" s="37">
        <v>0</v>
      </c>
      <c r="T231" s="37">
        <v>0</v>
      </c>
      <c r="U231" s="47">
        <v>4.5</v>
      </c>
      <c r="V231" s="47">
        <v>0</v>
      </c>
      <c r="W231" s="47">
        <v>0</v>
      </c>
      <c r="X231" s="47">
        <v>0</v>
      </c>
      <c r="Y231" s="36">
        <f t="shared" si="16"/>
        <v>4.5</v>
      </c>
      <c r="Z231" s="49" t="s">
        <v>190</v>
      </c>
    </row>
    <row r="232" spans="1:26" ht="15" x14ac:dyDescent="0.25">
      <c r="A232" s="36" t="s">
        <v>9</v>
      </c>
      <c r="B232" s="36" t="s">
        <v>168</v>
      </c>
      <c r="C232" s="36" t="s">
        <v>263</v>
      </c>
      <c r="D232" s="36" t="s">
        <v>216</v>
      </c>
      <c r="E232" s="36" t="s">
        <v>215</v>
      </c>
      <c r="F232" s="36" t="s">
        <v>425</v>
      </c>
      <c r="G232" s="37">
        <v>5</v>
      </c>
      <c r="H232" s="45">
        <f t="shared" si="14"/>
        <v>6.75</v>
      </c>
      <c r="I232" s="38"/>
      <c r="J232" s="37">
        <v>0</v>
      </c>
      <c r="K232" s="37">
        <v>1</v>
      </c>
      <c r="L232" s="37">
        <v>0</v>
      </c>
      <c r="M232" s="37">
        <v>0</v>
      </c>
      <c r="N232" s="37">
        <v>0</v>
      </c>
      <c r="O232" s="36" t="s">
        <v>168</v>
      </c>
      <c r="P232" s="63">
        <v>0</v>
      </c>
      <c r="Q232" s="70">
        <v>0</v>
      </c>
      <c r="R232" s="37">
        <v>0</v>
      </c>
      <c r="S232" s="37">
        <v>0</v>
      </c>
      <c r="T232" s="37">
        <v>0</v>
      </c>
      <c r="U232" s="47">
        <v>4.5</v>
      </c>
      <c r="V232" s="47">
        <v>0</v>
      </c>
      <c r="W232" s="47">
        <v>0</v>
      </c>
      <c r="X232" s="47">
        <v>0</v>
      </c>
      <c r="Y232" s="36">
        <f t="shared" si="16"/>
        <v>4.5</v>
      </c>
      <c r="Z232" s="49"/>
    </row>
    <row r="233" spans="1:26" ht="15" x14ac:dyDescent="0.25">
      <c r="A233" s="36" t="s">
        <v>9</v>
      </c>
      <c r="B233" s="36" t="s">
        <v>168</v>
      </c>
      <c r="C233" s="36" t="s">
        <v>263</v>
      </c>
      <c r="D233" s="36" t="s">
        <v>216</v>
      </c>
      <c r="E233" s="36" t="s">
        <v>208</v>
      </c>
      <c r="F233" s="36" t="s">
        <v>426</v>
      </c>
      <c r="G233" s="37">
        <v>5</v>
      </c>
      <c r="H233" s="45">
        <f t="shared" si="14"/>
        <v>6.75</v>
      </c>
      <c r="I233" s="38"/>
      <c r="J233" s="37">
        <v>0</v>
      </c>
      <c r="K233" s="37">
        <v>1</v>
      </c>
      <c r="L233" s="37">
        <v>0</v>
      </c>
      <c r="M233" s="37">
        <v>0</v>
      </c>
      <c r="N233" s="37">
        <v>0</v>
      </c>
      <c r="O233" s="36" t="s">
        <v>168</v>
      </c>
      <c r="P233" s="63">
        <v>0</v>
      </c>
      <c r="Q233" s="70">
        <v>0</v>
      </c>
      <c r="R233" s="37">
        <v>0</v>
      </c>
      <c r="S233" s="37">
        <v>0</v>
      </c>
      <c r="T233" s="37">
        <v>0</v>
      </c>
      <c r="U233" s="47">
        <v>4.5</v>
      </c>
      <c r="V233" s="47">
        <v>0</v>
      </c>
      <c r="W233" s="47">
        <v>0</v>
      </c>
      <c r="X233" s="47">
        <v>0</v>
      </c>
      <c r="Y233" s="36">
        <f t="shared" si="16"/>
        <v>4.5</v>
      </c>
      <c r="Z233" s="49"/>
    </row>
    <row r="234" spans="1:26" ht="15" x14ac:dyDescent="0.25">
      <c r="A234" s="36" t="s">
        <v>9</v>
      </c>
      <c r="B234" s="36" t="s">
        <v>168</v>
      </c>
      <c r="C234" s="36" t="s">
        <v>263</v>
      </c>
      <c r="D234" s="36" t="s">
        <v>222</v>
      </c>
      <c r="E234" s="36" t="s">
        <v>218</v>
      </c>
      <c r="F234" s="36" t="s">
        <v>231</v>
      </c>
      <c r="G234" s="37">
        <v>15</v>
      </c>
      <c r="H234" s="45">
        <f t="shared" si="14"/>
        <v>5.5</v>
      </c>
      <c r="I234" s="38"/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6" t="s">
        <v>168</v>
      </c>
      <c r="P234" s="63">
        <v>0</v>
      </c>
      <c r="Q234" s="70">
        <v>5</v>
      </c>
      <c r="R234" s="37">
        <v>0</v>
      </c>
      <c r="S234" s="37">
        <v>0</v>
      </c>
      <c r="T234" s="37">
        <v>0</v>
      </c>
      <c r="U234" s="47">
        <f>TFEC/(0.3*G234)</f>
        <v>0.24444444444444446</v>
      </c>
      <c r="V234" s="47">
        <v>0</v>
      </c>
      <c r="W234" s="47">
        <v>0</v>
      </c>
      <c r="X234" s="47">
        <v>0</v>
      </c>
      <c r="Y234" s="36">
        <f t="shared" si="16"/>
        <v>0.24444444444444446</v>
      </c>
      <c r="Z234" s="49"/>
    </row>
    <row r="235" spans="1:26" ht="15" x14ac:dyDescent="0.25">
      <c r="A235" s="36" t="s">
        <v>9</v>
      </c>
      <c r="B235" s="36" t="s">
        <v>168</v>
      </c>
      <c r="C235" s="36" t="s">
        <v>263</v>
      </c>
      <c r="D235" s="36" t="s">
        <v>216</v>
      </c>
      <c r="E235" s="36" t="s">
        <v>427</v>
      </c>
      <c r="F235" s="36" t="s">
        <v>428</v>
      </c>
      <c r="G235" s="37">
        <v>5</v>
      </c>
      <c r="H235" s="45">
        <f t="shared" si="14"/>
        <v>13.5</v>
      </c>
      <c r="I235" s="38"/>
      <c r="J235" s="37">
        <v>0</v>
      </c>
      <c r="K235" s="37">
        <v>1</v>
      </c>
      <c r="L235" s="37">
        <v>0</v>
      </c>
      <c r="M235" s="37">
        <v>0</v>
      </c>
      <c r="N235" s="37">
        <v>0</v>
      </c>
      <c r="O235" s="36" t="s">
        <v>168</v>
      </c>
      <c r="P235" s="63">
        <v>0</v>
      </c>
      <c r="Q235" s="70">
        <v>0</v>
      </c>
      <c r="R235" s="37">
        <v>0</v>
      </c>
      <c r="S235" s="37">
        <v>0</v>
      </c>
      <c r="T235" s="37">
        <v>0</v>
      </c>
      <c r="U235" s="47">
        <v>9</v>
      </c>
      <c r="V235" s="47">
        <v>0</v>
      </c>
      <c r="W235" s="47">
        <v>0</v>
      </c>
      <c r="X235" s="47">
        <v>0</v>
      </c>
      <c r="Y235" s="36">
        <f t="shared" si="16"/>
        <v>9</v>
      </c>
      <c r="Z235" s="49"/>
    </row>
    <row r="236" spans="1:26" ht="15" x14ac:dyDescent="0.25">
      <c r="A236" s="36" t="s">
        <v>9</v>
      </c>
      <c r="B236" s="36" t="s">
        <v>168</v>
      </c>
      <c r="C236" s="36" t="s">
        <v>263</v>
      </c>
      <c r="D236" s="36" t="s">
        <v>216</v>
      </c>
      <c r="E236" s="36" t="s">
        <v>429</v>
      </c>
      <c r="F236" s="36" t="s">
        <v>430</v>
      </c>
      <c r="G236" s="37">
        <v>5</v>
      </c>
      <c r="H236" s="45">
        <f t="shared" si="14"/>
        <v>13.5</v>
      </c>
      <c r="I236" s="38"/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6" t="s">
        <v>168</v>
      </c>
      <c r="P236" s="63">
        <v>0</v>
      </c>
      <c r="Q236" s="70">
        <v>1</v>
      </c>
      <c r="R236" s="37">
        <v>0</v>
      </c>
      <c r="S236" s="37">
        <v>0</v>
      </c>
      <c r="T236" s="37">
        <v>0</v>
      </c>
      <c r="U236" s="47">
        <v>9</v>
      </c>
      <c r="V236" s="47">
        <v>0</v>
      </c>
      <c r="W236" s="47">
        <v>0</v>
      </c>
      <c r="X236" s="47">
        <v>0</v>
      </c>
      <c r="Y236" s="36">
        <f t="shared" si="16"/>
        <v>9</v>
      </c>
      <c r="Z236" s="49"/>
    </row>
    <row r="237" spans="1:26" ht="30" x14ac:dyDescent="0.25">
      <c r="A237" s="36" t="s">
        <v>9</v>
      </c>
      <c r="B237" s="36" t="s">
        <v>168</v>
      </c>
      <c r="C237" s="36" t="s">
        <v>263</v>
      </c>
      <c r="D237" s="36" t="s">
        <v>216</v>
      </c>
      <c r="E237" s="36" t="s">
        <v>431</v>
      </c>
      <c r="F237" s="36" t="s">
        <v>432</v>
      </c>
      <c r="G237" s="37">
        <v>5</v>
      </c>
      <c r="H237" s="45">
        <f t="shared" si="14"/>
        <v>6.75</v>
      </c>
      <c r="I237" s="38"/>
      <c r="J237" s="37">
        <v>0</v>
      </c>
      <c r="K237" s="37">
        <v>1</v>
      </c>
      <c r="L237" s="37">
        <v>0</v>
      </c>
      <c r="M237" s="37">
        <v>0</v>
      </c>
      <c r="N237" s="37">
        <v>0</v>
      </c>
      <c r="O237" s="36" t="s">
        <v>168</v>
      </c>
      <c r="P237" s="63">
        <v>0</v>
      </c>
      <c r="Q237" s="70">
        <v>0</v>
      </c>
      <c r="R237" s="37">
        <v>0</v>
      </c>
      <c r="S237" s="37">
        <v>0</v>
      </c>
      <c r="T237" s="37">
        <v>0</v>
      </c>
      <c r="U237" s="47">
        <v>4.5</v>
      </c>
      <c r="V237" s="47">
        <v>0</v>
      </c>
      <c r="W237" s="47">
        <v>0</v>
      </c>
      <c r="X237" s="47">
        <v>0</v>
      </c>
      <c r="Y237" s="36">
        <f t="shared" si="16"/>
        <v>4.5</v>
      </c>
      <c r="Z237" s="49"/>
    </row>
    <row r="238" spans="1:26" ht="15" x14ac:dyDescent="0.25">
      <c r="A238" s="36" t="s">
        <v>9</v>
      </c>
      <c r="B238" s="36" t="s">
        <v>168</v>
      </c>
      <c r="C238" s="36" t="s">
        <v>263</v>
      </c>
      <c r="D238" s="36" t="s">
        <v>216</v>
      </c>
      <c r="E238" s="36" t="s">
        <v>433</v>
      </c>
      <c r="F238" s="36" t="s">
        <v>434</v>
      </c>
      <c r="G238" s="37">
        <v>5</v>
      </c>
      <c r="H238" s="45">
        <f t="shared" si="14"/>
        <v>6.75</v>
      </c>
      <c r="I238" s="38"/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6" t="s">
        <v>168</v>
      </c>
      <c r="P238" s="63">
        <v>0</v>
      </c>
      <c r="Q238" s="70">
        <v>1</v>
      </c>
      <c r="R238" s="37">
        <v>0</v>
      </c>
      <c r="S238" s="37">
        <v>0</v>
      </c>
      <c r="T238" s="37">
        <v>0</v>
      </c>
      <c r="U238" s="47">
        <v>4.5</v>
      </c>
      <c r="V238" s="47">
        <v>0</v>
      </c>
      <c r="W238" s="47">
        <v>0</v>
      </c>
      <c r="X238" s="47">
        <v>0</v>
      </c>
      <c r="Y238" s="36">
        <f t="shared" si="16"/>
        <v>4.5</v>
      </c>
      <c r="Z238" s="49"/>
    </row>
    <row r="239" spans="1:26" ht="15" x14ac:dyDescent="0.25">
      <c r="A239" s="36" t="s">
        <v>9</v>
      </c>
      <c r="B239" s="36" t="s">
        <v>168</v>
      </c>
      <c r="C239" s="36" t="s">
        <v>273</v>
      </c>
      <c r="D239" s="36" t="s">
        <v>216</v>
      </c>
      <c r="E239" s="36" t="s">
        <v>435</v>
      </c>
      <c r="F239" s="36" t="s">
        <v>225</v>
      </c>
      <c r="G239" s="37">
        <v>6</v>
      </c>
      <c r="H239" s="45">
        <f t="shared" si="14"/>
        <v>75.69</v>
      </c>
      <c r="I239" s="37">
        <v>129</v>
      </c>
      <c r="J239" s="37">
        <v>0</v>
      </c>
      <c r="K239" s="37">
        <v>0.8</v>
      </c>
      <c r="L239" s="37">
        <v>0</v>
      </c>
      <c r="M239" s="37">
        <v>2</v>
      </c>
      <c r="N239" s="37">
        <v>0</v>
      </c>
      <c r="O239" s="36" t="s">
        <v>168</v>
      </c>
      <c r="P239" s="63">
        <v>0</v>
      </c>
      <c r="Q239" s="70">
        <v>2</v>
      </c>
      <c r="R239" s="37">
        <v>0</v>
      </c>
      <c r="S239" s="37">
        <v>4</v>
      </c>
      <c r="T239" s="37">
        <v>0</v>
      </c>
      <c r="U239" s="47">
        <v>5</v>
      </c>
      <c r="V239" s="47">
        <v>0</v>
      </c>
      <c r="W239" s="47">
        <v>5</v>
      </c>
      <c r="X239" s="47">
        <v>0</v>
      </c>
      <c r="Y239" s="36">
        <f t="shared" si="16"/>
        <v>10</v>
      </c>
      <c r="Z239" s="49"/>
    </row>
    <row r="240" spans="1:26" ht="15" x14ac:dyDescent="0.25">
      <c r="A240" s="36" t="s">
        <v>9</v>
      </c>
      <c r="B240" s="36" t="s">
        <v>168</v>
      </c>
      <c r="C240" s="36" t="s">
        <v>266</v>
      </c>
      <c r="D240" s="36" t="s">
        <v>216</v>
      </c>
      <c r="E240" s="36" t="s">
        <v>435</v>
      </c>
      <c r="F240" s="36" t="s">
        <v>225</v>
      </c>
      <c r="G240" s="37">
        <v>6</v>
      </c>
      <c r="H240" s="45">
        <f t="shared" si="14"/>
        <v>20.722499999999997</v>
      </c>
      <c r="I240" s="37">
        <v>129</v>
      </c>
      <c r="J240" s="37">
        <v>0</v>
      </c>
      <c r="K240" s="37">
        <v>0.4</v>
      </c>
      <c r="L240" s="37">
        <v>0</v>
      </c>
      <c r="M240" s="37">
        <v>0.5</v>
      </c>
      <c r="N240" s="37">
        <v>0</v>
      </c>
      <c r="O240" s="36" t="s">
        <v>168</v>
      </c>
      <c r="P240" s="63">
        <v>0</v>
      </c>
      <c r="Q240" s="70">
        <v>0.5</v>
      </c>
      <c r="R240" s="37">
        <v>0</v>
      </c>
      <c r="S240" s="37">
        <v>1</v>
      </c>
      <c r="T240" s="37">
        <v>0</v>
      </c>
      <c r="U240" s="47">
        <v>5</v>
      </c>
      <c r="V240" s="47">
        <v>0</v>
      </c>
      <c r="W240" s="47">
        <v>5</v>
      </c>
      <c r="X240" s="47">
        <v>0</v>
      </c>
      <c r="Y240" s="36">
        <f t="shared" si="16"/>
        <v>10</v>
      </c>
      <c r="Z240" s="49"/>
    </row>
    <row r="241" spans="1:26" ht="15" x14ac:dyDescent="0.25">
      <c r="A241" s="36" t="s">
        <v>9</v>
      </c>
      <c r="B241" s="36" t="s">
        <v>168</v>
      </c>
      <c r="C241" s="36" t="s">
        <v>269</v>
      </c>
      <c r="D241" s="36" t="s">
        <v>216</v>
      </c>
      <c r="E241" s="36" t="s">
        <v>435</v>
      </c>
      <c r="F241" s="36" t="s">
        <v>225</v>
      </c>
      <c r="G241" s="37">
        <v>6</v>
      </c>
      <c r="H241" s="45">
        <f t="shared" si="14"/>
        <v>20.722499999999997</v>
      </c>
      <c r="I241" s="37">
        <v>129</v>
      </c>
      <c r="J241" s="37">
        <v>0</v>
      </c>
      <c r="K241" s="37">
        <v>0.4</v>
      </c>
      <c r="L241" s="37">
        <v>0</v>
      </c>
      <c r="M241" s="37">
        <v>0.5</v>
      </c>
      <c r="N241" s="37">
        <v>0</v>
      </c>
      <c r="O241" s="36" t="s">
        <v>168</v>
      </c>
      <c r="P241" s="63">
        <v>0</v>
      </c>
      <c r="Q241" s="70">
        <v>0.5</v>
      </c>
      <c r="R241" s="37">
        <v>0</v>
      </c>
      <c r="S241" s="37">
        <v>1</v>
      </c>
      <c r="T241" s="37">
        <v>0</v>
      </c>
      <c r="U241" s="47">
        <v>5</v>
      </c>
      <c r="V241" s="47">
        <v>0</v>
      </c>
      <c r="W241" s="47">
        <v>5</v>
      </c>
      <c r="X241" s="47">
        <v>0</v>
      </c>
      <c r="Y241" s="36">
        <f t="shared" si="16"/>
        <v>10</v>
      </c>
      <c r="Z241" s="49"/>
    </row>
    <row r="242" spans="1:26" ht="15" x14ac:dyDescent="0.25">
      <c r="A242" s="36" t="s">
        <v>9</v>
      </c>
      <c r="B242" s="36" t="s">
        <v>168</v>
      </c>
      <c r="C242" s="36" t="s">
        <v>4</v>
      </c>
      <c r="D242" s="36" t="s">
        <v>216</v>
      </c>
      <c r="E242" s="36" t="s">
        <v>435</v>
      </c>
      <c r="F242" s="36" t="s">
        <v>225</v>
      </c>
      <c r="G242" s="37">
        <v>6</v>
      </c>
      <c r="H242" s="45">
        <f t="shared" si="14"/>
        <v>72.089999999999989</v>
      </c>
      <c r="I242" s="37">
        <v>129</v>
      </c>
      <c r="J242" s="37">
        <v>0</v>
      </c>
      <c r="K242" s="37">
        <v>0.4</v>
      </c>
      <c r="L242" s="37">
        <v>0</v>
      </c>
      <c r="M242" s="37">
        <v>2</v>
      </c>
      <c r="N242" s="37">
        <v>0</v>
      </c>
      <c r="O242" s="36" t="s">
        <v>168</v>
      </c>
      <c r="P242" s="63">
        <v>0</v>
      </c>
      <c r="Q242" s="70">
        <v>2</v>
      </c>
      <c r="R242" s="37">
        <v>0</v>
      </c>
      <c r="S242" s="37">
        <v>4</v>
      </c>
      <c r="T242" s="37">
        <v>0</v>
      </c>
      <c r="U242" s="47">
        <v>5</v>
      </c>
      <c r="V242" s="47">
        <v>0</v>
      </c>
      <c r="W242" s="47">
        <v>5</v>
      </c>
      <c r="X242" s="47">
        <v>0</v>
      </c>
      <c r="Y242" s="36">
        <f t="shared" si="16"/>
        <v>10</v>
      </c>
      <c r="Z242" s="49"/>
    </row>
    <row r="243" spans="1:26" ht="15" x14ac:dyDescent="0.25">
      <c r="A243" s="36" t="s">
        <v>9</v>
      </c>
      <c r="B243" s="36" t="s">
        <v>168</v>
      </c>
      <c r="C243" s="36" t="s">
        <v>273</v>
      </c>
      <c r="D243" s="36" t="s">
        <v>216</v>
      </c>
      <c r="E243" s="36" t="s">
        <v>436</v>
      </c>
      <c r="F243" s="36" t="s">
        <v>437</v>
      </c>
      <c r="G243" s="37">
        <v>6</v>
      </c>
      <c r="H243" s="45">
        <f t="shared" si="14"/>
        <v>38.74499999999999</v>
      </c>
      <c r="I243" s="37">
        <v>74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6" t="s">
        <v>168</v>
      </c>
      <c r="P243" s="63">
        <v>0</v>
      </c>
      <c r="Q243" s="70">
        <v>2</v>
      </c>
      <c r="R243" s="37">
        <v>0</v>
      </c>
      <c r="S243" s="37">
        <v>4</v>
      </c>
      <c r="T243" s="37">
        <v>0</v>
      </c>
      <c r="U243" s="47">
        <v>3.75</v>
      </c>
      <c r="V243" s="47">
        <v>0</v>
      </c>
      <c r="W243" s="47">
        <v>3.75</v>
      </c>
      <c r="X243" s="47">
        <v>0</v>
      </c>
      <c r="Y243" s="36">
        <f t="shared" si="16"/>
        <v>7.5</v>
      </c>
      <c r="Z243" s="49"/>
    </row>
    <row r="244" spans="1:26" ht="15" x14ac:dyDescent="0.25">
      <c r="A244" s="36" t="s">
        <v>9</v>
      </c>
      <c r="B244" s="36" t="s">
        <v>168</v>
      </c>
      <c r="C244" s="36" t="s">
        <v>266</v>
      </c>
      <c r="D244" s="36" t="s">
        <v>216</v>
      </c>
      <c r="E244" s="36" t="s">
        <v>436</v>
      </c>
      <c r="F244" s="36" t="s">
        <v>437</v>
      </c>
      <c r="G244" s="37">
        <v>6</v>
      </c>
      <c r="H244" s="45">
        <f t="shared" si="14"/>
        <v>12.841875000000002</v>
      </c>
      <c r="I244" s="37">
        <v>74</v>
      </c>
      <c r="J244" s="37">
        <v>0</v>
      </c>
      <c r="K244" s="37">
        <v>0.5</v>
      </c>
      <c r="L244" s="37">
        <v>0</v>
      </c>
      <c r="M244" s="37">
        <v>1.5</v>
      </c>
      <c r="N244" s="37">
        <v>0</v>
      </c>
      <c r="O244" s="36" t="s">
        <v>168</v>
      </c>
      <c r="P244" s="63">
        <v>0</v>
      </c>
      <c r="Q244" s="70">
        <v>0</v>
      </c>
      <c r="R244" s="37">
        <v>0</v>
      </c>
      <c r="S244" s="37">
        <v>0</v>
      </c>
      <c r="T244" s="37">
        <v>0</v>
      </c>
      <c r="U244" s="47">
        <v>3.75</v>
      </c>
      <c r="V244" s="47">
        <v>0</v>
      </c>
      <c r="W244" s="47">
        <v>3.75</v>
      </c>
      <c r="X244" s="47">
        <v>0</v>
      </c>
      <c r="Y244" s="36">
        <f t="shared" si="16"/>
        <v>7.5</v>
      </c>
      <c r="Z244" s="49"/>
    </row>
    <row r="245" spans="1:26" ht="15" x14ac:dyDescent="0.25">
      <c r="A245" s="36" t="s">
        <v>9</v>
      </c>
      <c r="B245" s="36" t="s">
        <v>168</v>
      </c>
      <c r="C245" s="36" t="s">
        <v>269</v>
      </c>
      <c r="D245" s="36" t="s">
        <v>216</v>
      </c>
      <c r="E245" s="36" t="s">
        <v>436</v>
      </c>
      <c r="F245" s="36" t="s">
        <v>437</v>
      </c>
      <c r="G245" s="37">
        <v>6</v>
      </c>
      <c r="H245" s="45">
        <f t="shared" si="14"/>
        <v>12.841875000000002</v>
      </c>
      <c r="I245" s="37">
        <v>74</v>
      </c>
      <c r="J245" s="37">
        <v>0</v>
      </c>
      <c r="K245" s="37">
        <v>0.5</v>
      </c>
      <c r="L245" s="37">
        <v>0</v>
      </c>
      <c r="M245" s="37">
        <v>1.5</v>
      </c>
      <c r="N245" s="37">
        <v>0</v>
      </c>
      <c r="O245" s="36" t="s">
        <v>168</v>
      </c>
      <c r="P245" s="63">
        <v>0</v>
      </c>
      <c r="Q245" s="70">
        <v>0</v>
      </c>
      <c r="R245" s="37">
        <v>0</v>
      </c>
      <c r="S245" s="37">
        <v>0</v>
      </c>
      <c r="T245" s="37">
        <v>0</v>
      </c>
      <c r="U245" s="47">
        <v>3.75</v>
      </c>
      <c r="V245" s="47">
        <v>0</v>
      </c>
      <c r="W245" s="47">
        <v>3.75</v>
      </c>
      <c r="X245" s="47">
        <v>0</v>
      </c>
      <c r="Y245" s="36">
        <f t="shared" si="16"/>
        <v>7.5</v>
      </c>
      <c r="Z245" s="49"/>
    </row>
    <row r="246" spans="1:26" ht="15" x14ac:dyDescent="0.25">
      <c r="A246" s="36" t="s">
        <v>9</v>
      </c>
      <c r="B246" s="36" t="s">
        <v>168</v>
      </c>
      <c r="C246" s="36" t="s">
        <v>4</v>
      </c>
      <c r="D246" s="36" t="s">
        <v>216</v>
      </c>
      <c r="E246" s="36" t="s">
        <v>436</v>
      </c>
      <c r="F246" s="36" t="s">
        <v>437</v>
      </c>
      <c r="G246" s="37">
        <v>6</v>
      </c>
      <c r="H246" s="45">
        <f t="shared" si="14"/>
        <v>25.683750000000003</v>
      </c>
      <c r="I246" s="37">
        <v>74</v>
      </c>
      <c r="J246" s="37">
        <v>0</v>
      </c>
      <c r="K246" s="37">
        <v>1</v>
      </c>
      <c r="L246" s="37">
        <v>0</v>
      </c>
      <c r="M246" s="37">
        <v>3</v>
      </c>
      <c r="N246" s="37">
        <v>0</v>
      </c>
      <c r="O246" s="36" t="s">
        <v>168</v>
      </c>
      <c r="P246" s="63">
        <v>0</v>
      </c>
      <c r="Q246" s="70">
        <v>0</v>
      </c>
      <c r="R246" s="37">
        <v>0</v>
      </c>
      <c r="S246" s="37">
        <v>0</v>
      </c>
      <c r="T246" s="37">
        <v>0</v>
      </c>
      <c r="U246" s="47">
        <v>3.75</v>
      </c>
      <c r="V246" s="47">
        <v>0</v>
      </c>
      <c r="W246" s="47">
        <v>3.75</v>
      </c>
      <c r="X246" s="47">
        <v>0</v>
      </c>
      <c r="Y246" s="36">
        <f t="shared" si="16"/>
        <v>7.5</v>
      </c>
      <c r="Z246" s="49"/>
    </row>
    <row r="247" spans="1:26" ht="15" x14ac:dyDescent="0.25">
      <c r="A247" s="36" t="s">
        <v>9</v>
      </c>
      <c r="B247" s="36" t="s">
        <v>168</v>
      </c>
      <c r="C247" s="36" t="s">
        <v>4</v>
      </c>
      <c r="D247" s="36" t="s">
        <v>216</v>
      </c>
      <c r="E247" s="36" t="s">
        <v>438</v>
      </c>
      <c r="F247" s="36" t="s">
        <v>439</v>
      </c>
      <c r="G247" s="37">
        <v>6</v>
      </c>
      <c r="H247" s="45">
        <f t="shared" si="14"/>
        <v>34.244999999999997</v>
      </c>
      <c r="I247" s="37">
        <v>67</v>
      </c>
      <c r="J247" s="37">
        <v>0</v>
      </c>
      <c r="K247" s="37">
        <v>1</v>
      </c>
      <c r="L247" s="37">
        <v>0</v>
      </c>
      <c r="M247" s="37">
        <v>3</v>
      </c>
      <c r="N247" s="37">
        <v>0</v>
      </c>
      <c r="O247" s="36" t="s">
        <v>168</v>
      </c>
      <c r="P247" s="63">
        <v>0</v>
      </c>
      <c r="Q247" s="70">
        <v>0</v>
      </c>
      <c r="R247" s="37">
        <v>0</v>
      </c>
      <c r="S247" s="37">
        <v>0</v>
      </c>
      <c r="T247" s="37">
        <v>0</v>
      </c>
      <c r="U247" s="47">
        <v>5</v>
      </c>
      <c r="V247" s="47">
        <v>0</v>
      </c>
      <c r="W247" s="47">
        <v>5</v>
      </c>
      <c r="X247" s="47">
        <v>0</v>
      </c>
      <c r="Y247" s="36">
        <f t="shared" si="16"/>
        <v>10</v>
      </c>
      <c r="Z247" s="49"/>
    </row>
    <row r="248" spans="1:26" ht="15" x14ac:dyDescent="0.25">
      <c r="A248" s="36" t="s">
        <v>9</v>
      </c>
      <c r="B248" s="36" t="s">
        <v>168</v>
      </c>
      <c r="C248" s="36" t="s">
        <v>4</v>
      </c>
      <c r="D248" s="36" t="s">
        <v>216</v>
      </c>
      <c r="E248" s="36" t="s">
        <v>408</v>
      </c>
      <c r="F248" s="36" t="s">
        <v>409</v>
      </c>
      <c r="G248" s="37">
        <v>6</v>
      </c>
      <c r="H248" s="45">
        <f t="shared" si="14"/>
        <v>17.047799999999999</v>
      </c>
      <c r="I248" s="37">
        <v>7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6" t="s">
        <v>168</v>
      </c>
      <c r="P248" s="63">
        <v>0</v>
      </c>
      <c r="Q248" s="70">
        <v>2</v>
      </c>
      <c r="R248" s="37">
        <v>0</v>
      </c>
      <c r="S248" s="37">
        <v>4</v>
      </c>
      <c r="T248" s="37">
        <v>0</v>
      </c>
      <c r="U248" s="47">
        <v>1.65</v>
      </c>
      <c r="V248" s="47">
        <v>0</v>
      </c>
      <c r="W248" s="47">
        <v>1.65</v>
      </c>
      <c r="X248" s="47">
        <v>0</v>
      </c>
      <c r="Y248" s="36">
        <f t="shared" si="16"/>
        <v>3.3</v>
      </c>
      <c r="Z248" s="49"/>
    </row>
    <row r="249" spans="1:26" ht="15" x14ac:dyDescent="0.25">
      <c r="A249" s="36" t="s">
        <v>9</v>
      </c>
      <c r="B249" s="36" t="s">
        <v>168</v>
      </c>
      <c r="C249" s="36" t="s">
        <v>4</v>
      </c>
      <c r="D249" s="36" t="s">
        <v>222</v>
      </c>
      <c r="E249" s="36" t="s">
        <v>272</v>
      </c>
      <c r="F249" s="36" t="s">
        <v>188</v>
      </c>
      <c r="G249" s="37">
        <v>24</v>
      </c>
      <c r="H249" s="45">
        <f t="shared" si="14"/>
        <v>26.400000000000006</v>
      </c>
      <c r="I249" s="37">
        <v>32</v>
      </c>
      <c r="J249" s="37">
        <v>0</v>
      </c>
      <c r="K249" s="37">
        <v>12</v>
      </c>
      <c r="L249" s="37">
        <v>0</v>
      </c>
      <c r="M249" s="37">
        <v>0</v>
      </c>
      <c r="N249" s="37">
        <v>0</v>
      </c>
      <c r="O249" s="36" t="s">
        <v>168</v>
      </c>
      <c r="P249" s="63">
        <v>0</v>
      </c>
      <c r="Q249" s="70">
        <v>12</v>
      </c>
      <c r="R249" s="37">
        <v>0</v>
      </c>
      <c r="S249" s="37">
        <v>0</v>
      </c>
      <c r="T249" s="37">
        <v>0</v>
      </c>
      <c r="U249" s="47">
        <f>TFEA/(0.3*G249)</f>
        <v>0.15277777777777782</v>
      </c>
      <c r="V249" s="47">
        <v>0</v>
      </c>
      <c r="W249" s="47">
        <v>0</v>
      </c>
      <c r="X249" s="47">
        <v>0</v>
      </c>
      <c r="Y249" s="36">
        <f t="shared" si="16"/>
        <v>0.15277777777777782</v>
      </c>
      <c r="Z249" s="49"/>
    </row>
    <row r="250" spans="1:26" ht="15" x14ac:dyDescent="0.25">
      <c r="A250" s="36" t="s">
        <v>9</v>
      </c>
      <c r="B250" s="36" t="s">
        <v>168</v>
      </c>
      <c r="C250" s="36" t="s">
        <v>273</v>
      </c>
      <c r="D250" s="36" t="s">
        <v>216</v>
      </c>
      <c r="E250" s="36" t="s">
        <v>440</v>
      </c>
      <c r="F250" s="36" t="s">
        <v>441</v>
      </c>
      <c r="G250" s="37">
        <v>6</v>
      </c>
      <c r="H250" s="45">
        <f t="shared" si="14"/>
        <v>52.244999999999997</v>
      </c>
      <c r="I250" s="37">
        <v>1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6" t="s">
        <v>168</v>
      </c>
      <c r="P250" s="63">
        <v>0</v>
      </c>
      <c r="Q250" s="70">
        <v>2</v>
      </c>
      <c r="R250" s="37">
        <v>0</v>
      </c>
      <c r="S250" s="37">
        <v>6</v>
      </c>
      <c r="T250" s="37">
        <v>0</v>
      </c>
      <c r="U250" s="47">
        <v>7.5</v>
      </c>
      <c r="V250" s="47">
        <v>0</v>
      </c>
      <c r="W250" s="47">
        <v>2.5</v>
      </c>
      <c r="X250" s="47">
        <v>0</v>
      </c>
      <c r="Y250" s="36">
        <f t="shared" si="16"/>
        <v>10</v>
      </c>
      <c r="Z250" s="49"/>
    </row>
    <row r="251" spans="1:26" ht="15" x14ac:dyDescent="0.25">
      <c r="A251" s="36" t="s">
        <v>9</v>
      </c>
      <c r="B251" s="36" t="s">
        <v>168</v>
      </c>
      <c r="C251" s="36" t="s">
        <v>273</v>
      </c>
      <c r="D251" s="36" t="s">
        <v>216</v>
      </c>
      <c r="E251" s="36" t="s">
        <v>274</v>
      </c>
      <c r="F251" s="36" t="s">
        <v>275</v>
      </c>
      <c r="G251" s="37">
        <v>6</v>
      </c>
      <c r="H251" s="45">
        <f t="shared" si="14"/>
        <v>18.022499999999997</v>
      </c>
      <c r="I251" s="37">
        <v>90</v>
      </c>
      <c r="J251" s="37">
        <v>0</v>
      </c>
      <c r="K251" s="37">
        <v>2</v>
      </c>
      <c r="L251" s="37">
        <v>0</v>
      </c>
      <c r="M251" s="37">
        <v>5</v>
      </c>
      <c r="N251" s="37">
        <v>0</v>
      </c>
      <c r="O251" s="36" t="s">
        <v>168</v>
      </c>
      <c r="P251" s="63">
        <v>0</v>
      </c>
      <c r="Q251" s="70">
        <v>0</v>
      </c>
      <c r="R251" s="37">
        <v>0</v>
      </c>
      <c r="S251" s="37">
        <v>0</v>
      </c>
      <c r="T251" s="37">
        <v>0</v>
      </c>
      <c r="U251" s="47">
        <v>1.4999999999999998</v>
      </c>
      <c r="V251" s="47">
        <v>0</v>
      </c>
      <c r="W251" s="47">
        <v>1.4999999999999998</v>
      </c>
      <c r="X251" s="47">
        <v>0</v>
      </c>
      <c r="Y251" s="36">
        <f t="shared" si="16"/>
        <v>2.9999999999999996</v>
      </c>
      <c r="Z251" s="49"/>
    </row>
    <row r="252" spans="1:26" ht="15" x14ac:dyDescent="0.25">
      <c r="A252" s="36" t="s">
        <v>9</v>
      </c>
      <c r="B252" s="36" t="s">
        <v>168</v>
      </c>
      <c r="C252" s="36" t="s">
        <v>273</v>
      </c>
      <c r="D252" s="36" t="s">
        <v>216</v>
      </c>
      <c r="E252" s="36" t="s">
        <v>442</v>
      </c>
      <c r="F252" s="36" t="s">
        <v>206</v>
      </c>
      <c r="G252" s="37">
        <v>6</v>
      </c>
      <c r="H252" s="45">
        <f t="shared" si="14"/>
        <v>60.074999999999996</v>
      </c>
      <c r="I252" s="37">
        <v>86</v>
      </c>
      <c r="J252" s="37">
        <v>0</v>
      </c>
      <c r="K252" s="37">
        <v>2</v>
      </c>
      <c r="L252" s="37">
        <v>0</v>
      </c>
      <c r="M252" s="37">
        <v>5</v>
      </c>
      <c r="N252" s="37">
        <v>0</v>
      </c>
      <c r="O252" s="36" t="s">
        <v>168</v>
      </c>
      <c r="P252" s="63">
        <v>0</v>
      </c>
      <c r="Q252" s="70">
        <v>0</v>
      </c>
      <c r="R252" s="37">
        <v>0</v>
      </c>
      <c r="S252" s="37">
        <v>0</v>
      </c>
      <c r="T252" s="37">
        <v>0</v>
      </c>
      <c r="U252" s="47">
        <v>5</v>
      </c>
      <c r="V252" s="47">
        <v>0</v>
      </c>
      <c r="W252" s="47">
        <v>5</v>
      </c>
      <c r="X252" s="47">
        <v>0</v>
      </c>
      <c r="Y252" s="36">
        <f t="shared" si="16"/>
        <v>10</v>
      </c>
      <c r="Z252" s="49"/>
    </row>
    <row r="253" spans="1:26" ht="15" x14ac:dyDescent="0.25">
      <c r="A253" s="36" t="s">
        <v>9</v>
      </c>
      <c r="B253" s="36" t="s">
        <v>168</v>
      </c>
      <c r="C253" s="36" t="s">
        <v>273</v>
      </c>
      <c r="D253" s="36" t="s">
        <v>216</v>
      </c>
      <c r="E253" s="36" t="s">
        <v>443</v>
      </c>
      <c r="F253" s="36" t="s">
        <v>444</v>
      </c>
      <c r="G253" s="37">
        <v>6</v>
      </c>
      <c r="H253" s="45">
        <f t="shared" si="14"/>
        <v>68.489999999999995</v>
      </c>
      <c r="I253" s="37">
        <v>1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6" t="s">
        <v>168</v>
      </c>
      <c r="P253" s="63">
        <v>0</v>
      </c>
      <c r="Q253" s="70">
        <v>2</v>
      </c>
      <c r="R253" s="37">
        <v>0</v>
      </c>
      <c r="S253" s="37">
        <v>6</v>
      </c>
      <c r="T253" s="37">
        <v>0</v>
      </c>
      <c r="U253" s="47">
        <v>5</v>
      </c>
      <c r="V253" s="47">
        <v>0</v>
      </c>
      <c r="W253" s="47">
        <v>5</v>
      </c>
      <c r="X253" s="47">
        <v>0</v>
      </c>
      <c r="Y253" s="36">
        <f t="shared" si="16"/>
        <v>10</v>
      </c>
      <c r="Z253" s="49"/>
    </row>
    <row r="254" spans="1:26" ht="15" x14ac:dyDescent="0.25">
      <c r="A254" s="36" t="s">
        <v>9</v>
      </c>
      <c r="B254" s="36" t="s">
        <v>168</v>
      </c>
      <c r="C254" s="36" t="s">
        <v>273</v>
      </c>
      <c r="D254" s="36" t="s">
        <v>216</v>
      </c>
      <c r="E254" s="36" t="s">
        <v>276</v>
      </c>
      <c r="F254" s="36" t="s">
        <v>277</v>
      </c>
      <c r="G254" s="37">
        <v>6</v>
      </c>
      <c r="H254" s="45">
        <f t="shared" si="14"/>
        <v>12.015000000000002</v>
      </c>
      <c r="I254" s="37">
        <v>1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6" t="s">
        <v>168</v>
      </c>
      <c r="P254" s="63">
        <v>0</v>
      </c>
      <c r="Q254" s="70">
        <v>2</v>
      </c>
      <c r="R254" s="37">
        <v>0</v>
      </c>
      <c r="S254" s="37">
        <v>5</v>
      </c>
      <c r="T254" s="37">
        <v>0</v>
      </c>
      <c r="U254" s="47">
        <v>1</v>
      </c>
      <c r="V254" s="47">
        <v>0</v>
      </c>
      <c r="W254" s="47">
        <v>1</v>
      </c>
      <c r="X254" s="47">
        <v>0</v>
      </c>
      <c r="Y254" s="36">
        <f t="shared" si="16"/>
        <v>2</v>
      </c>
      <c r="Z254" s="49"/>
    </row>
    <row r="255" spans="1:26" ht="15" x14ac:dyDescent="0.25">
      <c r="A255" s="36" t="s">
        <v>9</v>
      </c>
      <c r="B255" s="36" t="s">
        <v>168</v>
      </c>
      <c r="C255" s="36" t="s">
        <v>273</v>
      </c>
      <c r="D255" s="36" t="s">
        <v>216</v>
      </c>
      <c r="E255" s="36" t="s">
        <v>411</v>
      </c>
      <c r="F255" s="36" t="s">
        <v>237</v>
      </c>
      <c r="G255" s="37">
        <v>6</v>
      </c>
      <c r="H255" s="45">
        <f t="shared" si="14"/>
        <v>19.824750000000002</v>
      </c>
      <c r="I255" s="37">
        <v>106</v>
      </c>
      <c r="J255" s="37">
        <v>0</v>
      </c>
      <c r="K255" s="37">
        <v>2</v>
      </c>
      <c r="L255" s="37">
        <v>0</v>
      </c>
      <c r="M255" s="37">
        <v>5</v>
      </c>
      <c r="N255" s="37">
        <v>0</v>
      </c>
      <c r="O255" s="36" t="s">
        <v>168</v>
      </c>
      <c r="P255" s="63">
        <v>0</v>
      </c>
      <c r="Q255" s="70">
        <v>0</v>
      </c>
      <c r="R255" s="37">
        <v>0</v>
      </c>
      <c r="S255" s="37">
        <v>0</v>
      </c>
      <c r="T255" s="37">
        <v>0</v>
      </c>
      <c r="U255" s="47">
        <v>1.65</v>
      </c>
      <c r="V255" s="47">
        <v>0</v>
      </c>
      <c r="W255" s="47">
        <v>1.65</v>
      </c>
      <c r="X255" s="47">
        <v>0</v>
      </c>
      <c r="Y255" s="36">
        <f t="shared" si="16"/>
        <v>3.3</v>
      </c>
      <c r="Z255" s="49"/>
    </row>
    <row r="256" spans="1:26" ht="15" x14ac:dyDescent="0.25">
      <c r="A256" s="36" t="s">
        <v>9</v>
      </c>
      <c r="B256" s="36" t="s">
        <v>168</v>
      </c>
      <c r="C256" s="36" t="s">
        <v>273</v>
      </c>
      <c r="D256" s="36" t="s">
        <v>216</v>
      </c>
      <c r="E256" s="36" t="s">
        <v>445</v>
      </c>
      <c r="F256" s="36" t="s">
        <v>204</v>
      </c>
      <c r="G256" s="37">
        <v>6</v>
      </c>
      <c r="H256" s="45">
        <f t="shared" si="14"/>
        <v>48.037499999999994</v>
      </c>
      <c r="I256" s="37">
        <v>95</v>
      </c>
      <c r="J256" s="37">
        <v>0</v>
      </c>
      <c r="K256" s="37">
        <v>2</v>
      </c>
      <c r="L256" s="37">
        <v>0</v>
      </c>
      <c r="M256" s="37">
        <v>5</v>
      </c>
      <c r="N256" s="37">
        <v>0</v>
      </c>
      <c r="O256" s="36" t="s">
        <v>168</v>
      </c>
      <c r="P256" s="63">
        <v>0</v>
      </c>
      <c r="Q256" s="70">
        <v>0</v>
      </c>
      <c r="R256" s="37">
        <v>0</v>
      </c>
      <c r="S256" s="37">
        <v>0</v>
      </c>
      <c r="T256" s="37">
        <v>0</v>
      </c>
      <c r="U256" s="47">
        <v>7.5</v>
      </c>
      <c r="V256" s="47">
        <v>0</v>
      </c>
      <c r="W256" s="47">
        <v>2.5</v>
      </c>
      <c r="X256" s="47">
        <v>0</v>
      </c>
      <c r="Y256" s="36">
        <f t="shared" si="16"/>
        <v>10</v>
      </c>
      <c r="Z256" s="49"/>
    </row>
    <row r="257" spans="1:26" ht="15" x14ac:dyDescent="0.25">
      <c r="A257" s="36" t="s">
        <v>9</v>
      </c>
      <c r="B257" s="36" t="s">
        <v>168</v>
      </c>
      <c r="C257" s="36" t="s">
        <v>273</v>
      </c>
      <c r="D257" s="36" t="s">
        <v>216</v>
      </c>
      <c r="E257" s="36" t="s">
        <v>446</v>
      </c>
      <c r="F257" s="36" t="s">
        <v>447</v>
      </c>
      <c r="G257" s="37">
        <v>6</v>
      </c>
      <c r="H257" s="45">
        <f t="shared" si="14"/>
        <v>60.074999999999996</v>
      </c>
      <c r="I257" s="37">
        <v>98</v>
      </c>
      <c r="J257" s="37">
        <v>0</v>
      </c>
      <c r="K257" s="37">
        <v>2</v>
      </c>
      <c r="L257" s="37">
        <v>0</v>
      </c>
      <c r="M257" s="37">
        <v>5</v>
      </c>
      <c r="N257" s="37">
        <v>0</v>
      </c>
      <c r="O257" s="36" t="s">
        <v>168</v>
      </c>
      <c r="P257" s="63">
        <v>0</v>
      </c>
      <c r="Q257" s="70">
        <v>0</v>
      </c>
      <c r="R257" s="37">
        <v>0</v>
      </c>
      <c r="S257" s="37">
        <v>0</v>
      </c>
      <c r="T257" s="37">
        <v>0</v>
      </c>
      <c r="U257" s="47">
        <v>5</v>
      </c>
      <c r="V257" s="47">
        <v>0</v>
      </c>
      <c r="W257" s="47">
        <v>5</v>
      </c>
      <c r="X257" s="47">
        <v>0</v>
      </c>
      <c r="Y257" s="36">
        <f t="shared" si="16"/>
        <v>10</v>
      </c>
      <c r="Z257" s="49"/>
    </row>
    <row r="258" spans="1:26" ht="15" x14ac:dyDescent="0.25">
      <c r="A258" s="36" t="s">
        <v>9</v>
      </c>
      <c r="B258" s="36" t="s">
        <v>168</v>
      </c>
      <c r="C258" s="36" t="s">
        <v>273</v>
      </c>
      <c r="D258" s="36" t="s">
        <v>216</v>
      </c>
      <c r="E258" s="36" t="s">
        <v>448</v>
      </c>
      <c r="F258" s="36" t="s">
        <v>449</v>
      </c>
      <c r="G258" s="37">
        <v>6</v>
      </c>
      <c r="H258" s="45">
        <f t="shared" si="14"/>
        <v>52.244999999999997</v>
      </c>
      <c r="I258" s="38"/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6" t="s">
        <v>168</v>
      </c>
      <c r="P258" s="63">
        <v>0</v>
      </c>
      <c r="Q258" s="70">
        <v>2</v>
      </c>
      <c r="R258" s="37">
        <v>0</v>
      </c>
      <c r="S258" s="37">
        <v>6</v>
      </c>
      <c r="T258" s="37">
        <v>0</v>
      </c>
      <c r="U258" s="47">
        <v>7.5</v>
      </c>
      <c r="V258" s="47">
        <v>0</v>
      </c>
      <c r="W258" s="47">
        <v>2.5</v>
      </c>
      <c r="X258" s="47">
        <v>0</v>
      </c>
      <c r="Y258" s="36">
        <f t="shared" si="16"/>
        <v>10</v>
      </c>
      <c r="Z258" s="49"/>
    </row>
    <row r="259" spans="1:26" ht="15" x14ac:dyDescent="0.25">
      <c r="A259" s="36" t="s">
        <v>9</v>
      </c>
      <c r="B259" s="36" t="s">
        <v>168</v>
      </c>
      <c r="C259" s="36" t="s">
        <v>273</v>
      </c>
      <c r="D259" s="36" t="s">
        <v>216</v>
      </c>
      <c r="E259" s="36" t="s">
        <v>450</v>
      </c>
      <c r="F259" s="36" t="s">
        <v>205</v>
      </c>
      <c r="G259" s="37">
        <v>6</v>
      </c>
      <c r="H259" s="45">
        <f t="shared" si="14"/>
        <v>43.830000000000013</v>
      </c>
      <c r="I259" s="37">
        <v>2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6" t="s">
        <v>168</v>
      </c>
      <c r="P259" s="63">
        <v>0</v>
      </c>
      <c r="Q259" s="70">
        <v>2</v>
      </c>
      <c r="R259" s="37">
        <v>0</v>
      </c>
      <c r="S259" s="37">
        <v>4</v>
      </c>
      <c r="T259" s="37">
        <v>0</v>
      </c>
      <c r="U259" s="47">
        <v>7.5</v>
      </c>
      <c r="V259" s="47">
        <v>0</v>
      </c>
      <c r="W259" s="47">
        <v>2.5</v>
      </c>
      <c r="X259" s="47">
        <v>0</v>
      </c>
      <c r="Y259" s="36">
        <f t="shared" si="16"/>
        <v>10</v>
      </c>
      <c r="Z259" s="49"/>
    </row>
    <row r="260" spans="1:26" ht="15" x14ac:dyDescent="0.25">
      <c r="A260" s="36" t="s">
        <v>9</v>
      </c>
      <c r="B260" s="36" t="s">
        <v>168</v>
      </c>
      <c r="C260" s="36" t="s">
        <v>273</v>
      </c>
      <c r="D260" s="36" t="s">
        <v>216</v>
      </c>
      <c r="E260" s="36" t="s">
        <v>278</v>
      </c>
      <c r="F260" s="36" t="s">
        <v>279</v>
      </c>
      <c r="G260" s="37">
        <v>6</v>
      </c>
      <c r="H260" s="45">
        <f t="shared" si="14"/>
        <v>6.0075000000000012</v>
      </c>
      <c r="I260" s="38"/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6" t="s">
        <v>168</v>
      </c>
      <c r="P260" s="63">
        <v>0</v>
      </c>
      <c r="Q260" s="70">
        <v>2</v>
      </c>
      <c r="R260" s="37">
        <v>0</v>
      </c>
      <c r="S260" s="37">
        <v>5</v>
      </c>
      <c r="T260" s="37">
        <v>0</v>
      </c>
      <c r="U260" s="47">
        <v>0.5</v>
      </c>
      <c r="V260" s="47">
        <v>0</v>
      </c>
      <c r="W260" s="47">
        <v>0.5</v>
      </c>
      <c r="X260" s="47">
        <v>0</v>
      </c>
      <c r="Y260" s="36">
        <f t="shared" si="16"/>
        <v>1</v>
      </c>
      <c r="Z260" s="49"/>
    </row>
    <row r="261" spans="1:26" ht="15" x14ac:dyDescent="0.25">
      <c r="A261" s="36" t="s">
        <v>9</v>
      </c>
      <c r="B261" s="36" t="s">
        <v>168</v>
      </c>
      <c r="C261" s="36" t="s">
        <v>273</v>
      </c>
      <c r="D261" s="36" t="s">
        <v>222</v>
      </c>
      <c r="E261" s="36" t="s">
        <v>280</v>
      </c>
      <c r="F261" s="36" t="s">
        <v>188</v>
      </c>
      <c r="G261" s="37">
        <v>24</v>
      </c>
      <c r="H261" s="45">
        <f t="shared" si="14"/>
        <v>26.400000000000006</v>
      </c>
      <c r="I261" s="37">
        <v>38</v>
      </c>
      <c r="J261" s="37">
        <v>0</v>
      </c>
      <c r="K261" s="37">
        <v>12</v>
      </c>
      <c r="L261" s="37">
        <v>0</v>
      </c>
      <c r="M261" s="37">
        <v>0</v>
      </c>
      <c r="N261" s="37">
        <v>0</v>
      </c>
      <c r="O261" s="36" t="s">
        <v>168</v>
      </c>
      <c r="P261" s="63">
        <v>0</v>
      </c>
      <c r="Q261" s="70">
        <v>12</v>
      </c>
      <c r="R261" s="37">
        <v>0</v>
      </c>
      <c r="S261" s="37">
        <v>0</v>
      </c>
      <c r="T261" s="37">
        <v>0</v>
      </c>
      <c r="U261" s="47">
        <f>TFEA/(0.3*G261)</f>
        <v>0.15277777777777782</v>
      </c>
      <c r="V261" s="47">
        <v>0</v>
      </c>
      <c r="W261" s="47">
        <v>0</v>
      </c>
      <c r="X261" s="47">
        <v>0</v>
      </c>
      <c r="Y261" s="36">
        <f t="shared" si="16"/>
        <v>0.15277777777777782</v>
      </c>
      <c r="Z261" s="49"/>
    </row>
    <row r="262" spans="1:26" ht="15" x14ac:dyDescent="0.25">
      <c r="A262" s="36" t="s">
        <v>9</v>
      </c>
      <c r="B262" s="36" t="s">
        <v>168</v>
      </c>
      <c r="C262" s="36" t="s">
        <v>273</v>
      </c>
      <c r="D262" s="36" t="s">
        <v>216</v>
      </c>
      <c r="E262" s="36" t="s">
        <v>451</v>
      </c>
      <c r="F262" s="36" t="s">
        <v>452</v>
      </c>
      <c r="G262" s="37">
        <v>6</v>
      </c>
      <c r="H262" s="45">
        <f t="shared" si="14"/>
        <v>85.320000000000022</v>
      </c>
      <c r="I262" s="37">
        <v>86</v>
      </c>
      <c r="J262" s="37">
        <v>0</v>
      </c>
      <c r="K262" s="37">
        <v>2</v>
      </c>
      <c r="L262" s="37">
        <v>0</v>
      </c>
      <c r="M262" s="37">
        <v>8</v>
      </c>
      <c r="N262" s="37">
        <v>0</v>
      </c>
      <c r="O262" s="36" t="s">
        <v>168</v>
      </c>
      <c r="P262" s="63">
        <v>0</v>
      </c>
      <c r="Q262" s="70">
        <v>0</v>
      </c>
      <c r="R262" s="37">
        <v>0</v>
      </c>
      <c r="S262" s="37">
        <v>0</v>
      </c>
      <c r="T262" s="37">
        <v>0</v>
      </c>
      <c r="U262" s="47">
        <v>5</v>
      </c>
      <c r="V262" s="47">
        <v>0</v>
      </c>
      <c r="W262" s="47">
        <v>5</v>
      </c>
      <c r="X262" s="47">
        <v>0</v>
      </c>
      <c r="Y262" s="36">
        <f t="shared" si="16"/>
        <v>10</v>
      </c>
      <c r="Z262" s="49"/>
    </row>
    <row r="263" spans="1:26" ht="15" x14ac:dyDescent="0.25">
      <c r="A263" s="36" t="s">
        <v>9</v>
      </c>
      <c r="B263" s="36" t="s">
        <v>168</v>
      </c>
      <c r="C263" s="36" t="s">
        <v>273</v>
      </c>
      <c r="D263" s="36" t="s">
        <v>217</v>
      </c>
      <c r="E263" s="36" t="s">
        <v>453</v>
      </c>
      <c r="F263" s="36" t="s">
        <v>454</v>
      </c>
      <c r="G263" s="37">
        <v>6</v>
      </c>
      <c r="H263" s="45">
        <f t="shared" si="14"/>
        <v>8.8537500000000016</v>
      </c>
      <c r="I263" s="37">
        <v>22</v>
      </c>
      <c r="J263" s="37">
        <v>0</v>
      </c>
      <c r="K263" s="37">
        <v>1</v>
      </c>
      <c r="L263" s="37">
        <v>0</v>
      </c>
      <c r="M263" s="37">
        <v>1</v>
      </c>
      <c r="N263" s="37">
        <v>0</v>
      </c>
      <c r="O263" s="36" t="s">
        <v>168</v>
      </c>
      <c r="P263" s="63">
        <v>0</v>
      </c>
      <c r="Q263" s="70">
        <v>0</v>
      </c>
      <c r="R263" s="37">
        <v>0</v>
      </c>
      <c r="S263" s="37">
        <v>0</v>
      </c>
      <c r="T263" s="37">
        <v>0</v>
      </c>
      <c r="U263" s="47">
        <v>3.75</v>
      </c>
      <c r="V263" s="47">
        <v>0</v>
      </c>
      <c r="W263" s="47">
        <v>1.25</v>
      </c>
      <c r="X263" s="47">
        <v>0</v>
      </c>
      <c r="Y263" s="36">
        <f t="shared" si="16"/>
        <v>5</v>
      </c>
      <c r="Z263" s="49"/>
    </row>
    <row r="264" spans="1:26" ht="15" x14ac:dyDescent="0.25">
      <c r="A264" s="36" t="s">
        <v>9</v>
      </c>
      <c r="B264" s="36" t="s">
        <v>168</v>
      </c>
      <c r="C264" s="36" t="s">
        <v>273</v>
      </c>
      <c r="D264" s="36" t="s">
        <v>217</v>
      </c>
      <c r="E264" s="36" t="s">
        <v>292</v>
      </c>
      <c r="F264" s="36" t="s">
        <v>293</v>
      </c>
      <c r="G264" s="37">
        <v>6</v>
      </c>
      <c r="H264" s="45">
        <f t="shared" si="14"/>
        <v>7.3049999999999997</v>
      </c>
      <c r="I264" s="37">
        <v>21</v>
      </c>
      <c r="J264" s="37">
        <v>0</v>
      </c>
      <c r="K264" s="37">
        <v>1</v>
      </c>
      <c r="L264" s="37">
        <v>0</v>
      </c>
      <c r="M264" s="37">
        <v>2</v>
      </c>
      <c r="N264" s="37">
        <v>0</v>
      </c>
      <c r="O264" s="36" t="s">
        <v>168</v>
      </c>
      <c r="P264" s="63">
        <v>0</v>
      </c>
      <c r="Q264" s="70">
        <v>0</v>
      </c>
      <c r="R264" s="37">
        <v>0</v>
      </c>
      <c r="S264" s="37">
        <v>0</v>
      </c>
      <c r="T264" s="37">
        <v>0</v>
      </c>
      <c r="U264" s="47">
        <v>2.5</v>
      </c>
      <c r="V264" s="47">
        <v>0</v>
      </c>
      <c r="W264" s="47">
        <v>0.83333333333333337</v>
      </c>
      <c r="X264" s="47">
        <v>0</v>
      </c>
      <c r="Y264" s="36">
        <f t="shared" si="16"/>
        <v>3.3333333333333335</v>
      </c>
      <c r="Z264" s="49"/>
    </row>
    <row r="265" spans="1:26" ht="15" x14ac:dyDescent="0.25">
      <c r="A265" s="36" t="s">
        <v>9</v>
      </c>
      <c r="B265" s="36" t="s">
        <v>168</v>
      </c>
      <c r="C265" s="36" t="s">
        <v>0</v>
      </c>
      <c r="D265" s="36" t="s">
        <v>217</v>
      </c>
      <c r="E265" s="36" t="s">
        <v>311</v>
      </c>
      <c r="F265" s="36" t="s">
        <v>312</v>
      </c>
      <c r="G265" s="37">
        <v>6</v>
      </c>
      <c r="H265" s="45">
        <f t="shared" si="14"/>
        <v>15.147000000000004</v>
      </c>
      <c r="I265" s="38"/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6" t="s">
        <v>168</v>
      </c>
      <c r="P265" s="63">
        <v>0</v>
      </c>
      <c r="Q265" s="70">
        <v>0</v>
      </c>
      <c r="R265" s="37">
        <v>0</v>
      </c>
      <c r="S265" s="37">
        <v>1</v>
      </c>
      <c r="T265" s="37">
        <v>0</v>
      </c>
      <c r="U265" s="47">
        <v>0</v>
      </c>
      <c r="V265" s="47">
        <v>0</v>
      </c>
      <c r="W265" s="47">
        <v>9</v>
      </c>
      <c r="X265" s="47">
        <v>0</v>
      </c>
      <c r="Y265" s="36">
        <f t="shared" si="16"/>
        <v>9</v>
      </c>
      <c r="Z265" s="49"/>
    </row>
    <row r="266" spans="1:26" ht="15" x14ac:dyDescent="0.25">
      <c r="A266" s="36" t="s">
        <v>9</v>
      </c>
      <c r="B266" s="36" t="s">
        <v>168</v>
      </c>
      <c r="C266" s="36" t="s">
        <v>273</v>
      </c>
      <c r="D266" s="36" t="s">
        <v>217</v>
      </c>
      <c r="E266" s="36" t="s">
        <v>260</v>
      </c>
      <c r="F266" s="36" t="s">
        <v>238</v>
      </c>
      <c r="G266" s="37">
        <v>12</v>
      </c>
      <c r="H266" s="45">
        <f t="shared" si="14"/>
        <v>2</v>
      </c>
      <c r="I266" s="38"/>
      <c r="J266" s="37">
        <v>0</v>
      </c>
      <c r="K266" s="37">
        <v>15</v>
      </c>
      <c r="L266" s="37">
        <v>0</v>
      </c>
      <c r="M266" s="37">
        <v>0</v>
      </c>
      <c r="N266" s="37">
        <v>0</v>
      </c>
      <c r="O266" s="36" t="s">
        <v>168</v>
      </c>
      <c r="P266" s="63">
        <v>0</v>
      </c>
      <c r="Q266" s="70">
        <v>5</v>
      </c>
      <c r="R266" s="37">
        <v>0</v>
      </c>
      <c r="S266" s="37">
        <v>0</v>
      </c>
      <c r="T266" s="37">
        <v>0</v>
      </c>
      <c r="U266" s="47">
        <v>2.7777777777777776E-2</v>
      </c>
      <c r="V266" s="47">
        <v>0</v>
      </c>
      <c r="W266" s="47">
        <v>0</v>
      </c>
      <c r="X266" s="47">
        <v>0</v>
      </c>
      <c r="Y266" s="36">
        <f t="shared" si="16"/>
        <v>2.7777777777777776E-2</v>
      </c>
      <c r="Z266" s="49"/>
    </row>
    <row r="267" spans="1:26" ht="15" x14ac:dyDescent="0.25">
      <c r="A267" s="36" t="s">
        <v>9</v>
      </c>
      <c r="B267" s="36" t="s">
        <v>168</v>
      </c>
      <c r="C267" s="36" t="s">
        <v>4</v>
      </c>
      <c r="D267" s="36" t="s">
        <v>217</v>
      </c>
      <c r="E267" s="36" t="s">
        <v>260</v>
      </c>
      <c r="F267" s="36" t="s">
        <v>238</v>
      </c>
      <c r="G267" s="37">
        <v>12</v>
      </c>
      <c r="H267" s="45">
        <f t="shared" si="14"/>
        <v>0.89999999999999991</v>
      </c>
      <c r="I267" s="38"/>
      <c r="J267" s="37">
        <v>0</v>
      </c>
      <c r="K267" s="37">
        <v>5</v>
      </c>
      <c r="L267" s="37">
        <v>0</v>
      </c>
      <c r="M267" s="37">
        <v>0</v>
      </c>
      <c r="N267" s="37">
        <v>0</v>
      </c>
      <c r="O267" s="36" t="s">
        <v>168</v>
      </c>
      <c r="P267" s="63">
        <v>0</v>
      </c>
      <c r="Q267" s="70">
        <v>4</v>
      </c>
      <c r="R267" s="37">
        <v>0</v>
      </c>
      <c r="S267" s="37">
        <v>0</v>
      </c>
      <c r="T267" s="37">
        <v>0</v>
      </c>
      <c r="U267" s="47">
        <v>2.7777777777777776E-2</v>
      </c>
      <c r="V267" s="47">
        <v>0</v>
      </c>
      <c r="W267" s="47">
        <v>0</v>
      </c>
      <c r="X267" s="47">
        <v>0</v>
      </c>
      <c r="Y267" s="36">
        <f t="shared" si="16"/>
        <v>2.7777777777777776E-2</v>
      </c>
      <c r="Z267" s="49"/>
    </row>
    <row r="268" spans="1:26" ht="15" x14ac:dyDescent="0.25">
      <c r="A268" s="36" t="s">
        <v>9</v>
      </c>
      <c r="B268" s="36" t="s">
        <v>168</v>
      </c>
      <c r="C268" s="36" t="s">
        <v>273</v>
      </c>
      <c r="D268" s="36" t="s">
        <v>217</v>
      </c>
      <c r="E268" s="36" t="s">
        <v>363</v>
      </c>
      <c r="F268" s="36" t="s">
        <v>364</v>
      </c>
      <c r="G268" s="37">
        <v>6</v>
      </c>
      <c r="H268" s="45">
        <f t="shared" si="14"/>
        <v>1.3149000000000002</v>
      </c>
      <c r="I268" s="38"/>
      <c r="J268" s="37">
        <v>0</v>
      </c>
      <c r="K268" s="37">
        <v>0.2</v>
      </c>
      <c r="L268" s="37">
        <v>0</v>
      </c>
      <c r="M268" s="37">
        <v>0.4</v>
      </c>
      <c r="N268" s="37">
        <v>0</v>
      </c>
      <c r="O268" s="36" t="s">
        <v>168</v>
      </c>
      <c r="P268" s="63">
        <v>0</v>
      </c>
      <c r="Q268" s="70">
        <v>0</v>
      </c>
      <c r="R268" s="37">
        <v>0</v>
      </c>
      <c r="S268" s="37">
        <v>0</v>
      </c>
      <c r="T268" s="37">
        <v>0</v>
      </c>
      <c r="U268" s="47">
        <v>2.25</v>
      </c>
      <c r="V268" s="47">
        <v>0</v>
      </c>
      <c r="W268" s="47">
        <v>0.74999999999999989</v>
      </c>
      <c r="X268" s="47">
        <v>0</v>
      </c>
      <c r="Y268" s="36">
        <f t="shared" si="16"/>
        <v>3</v>
      </c>
      <c r="Z268" s="49"/>
    </row>
    <row r="269" spans="1:26" ht="15" x14ac:dyDescent="0.25">
      <c r="A269" s="36" t="s">
        <v>9</v>
      </c>
      <c r="B269" s="36" t="s">
        <v>168</v>
      </c>
      <c r="C269" s="36" t="s">
        <v>273</v>
      </c>
      <c r="D269" s="36" t="s">
        <v>217</v>
      </c>
      <c r="E269" s="36" t="s">
        <v>365</v>
      </c>
      <c r="F269" s="36" t="s">
        <v>366</v>
      </c>
      <c r="G269" s="37">
        <v>6</v>
      </c>
      <c r="H269" s="45">
        <f t="shared" si="14"/>
        <v>1.0957499999999998</v>
      </c>
      <c r="I269" s="38"/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6" t="s">
        <v>168</v>
      </c>
      <c r="P269" s="63">
        <v>0</v>
      </c>
      <c r="Q269" s="70">
        <v>0.2</v>
      </c>
      <c r="R269" s="37">
        <v>0</v>
      </c>
      <c r="S269" s="37">
        <v>0.4</v>
      </c>
      <c r="T269" s="37">
        <v>0</v>
      </c>
      <c r="U269" s="47">
        <v>1.875</v>
      </c>
      <c r="V269" s="47">
        <v>0</v>
      </c>
      <c r="W269" s="47">
        <v>0.625</v>
      </c>
      <c r="X269" s="47">
        <v>0</v>
      </c>
      <c r="Y269" s="36">
        <f t="shared" si="16"/>
        <v>2.5</v>
      </c>
      <c r="Z269" s="49"/>
    </row>
    <row r="270" spans="1:26" ht="15" x14ac:dyDescent="0.25">
      <c r="A270" s="36" t="s">
        <v>9</v>
      </c>
      <c r="B270" s="36" t="s">
        <v>168</v>
      </c>
      <c r="C270" s="36" t="s">
        <v>266</v>
      </c>
      <c r="D270" s="36" t="s">
        <v>217</v>
      </c>
      <c r="E270" s="36" t="s">
        <v>363</v>
      </c>
      <c r="F270" s="36" t="s">
        <v>364</v>
      </c>
      <c r="G270" s="37">
        <v>6</v>
      </c>
      <c r="H270" s="45">
        <f t="shared" si="14"/>
        <v>1.3149000000000002</v>
      </c>
      <c r="I270" s="38"/>
      <c r="J270" s="37">
        <v>0</v>
      </c>
      <c r="K270" s="37">
        <v>0.2</v>
      </c>
      <c r="L270" s="37">
        <v>0</v>
      </c>
      <c r="M270" s="37">
        <v>0.4</v>
      </c>
      <c r="N270" s="37">
        <v>0</v>
      </c>
      <c r="O270" s="36" t="s">
        <v>168</v>
      </c>
      <c r="P270" s="63">
        <v>0</v>
      </c>
      <c r="Q270" s="70">
        <v>0</v>
      </c>
      <c r="R270" s="37">
        <v>0</v>
      </c>
      <c r="S270" s="37">
        <v>0</v>
      </c>
      <c r="T270" s="37">
        <v>0</v>
      </c>
      <c r="U270" s="47">
        <v>2.25</v>
      </c>
      <c r="V270" s="47">
        <v>0</v>
      </c>
      <c r="W270" s="47">
        <v>0.74999999999999989</v>
      </c>
      <c r="X270" s="47">
        <v>0</v>
      </c>
      <c r="Y270" s="36">
        <f t="shared" si="16"/>
        <v>3</v>
      </c>
      <c r="Z270" s="49"/>
    </row>
    <row r="271" spans="1:26" ht="15" x14ac:dyDescent="0.25">
      <c r="A271" s="36" t="s">
        <v>9</v>
      </c>
      <c r="B271" s="36" t="s">
        <v>168</v>
      </c>
      <c r="C271" s="36" t="s">
        <v>266</v>
      </c>
      <c r="D271" s="36" t="s">
        <v>217</v>
      </c>
      <c r="E271" s="36" t="s">
        <v>365</v>
      </c>
      <c r="F271" s="36" t="s">
        <v>366</v>
      </c>
      <c r="G271" s="37">
        <v>6</v>
      </c>
      <c r="H271" s="45">
        <f t="shared" si="14"/>
        <v>1.0957499999999998</v>
      </c>
      <c r="I271" s="38"/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6" t="s">
        <v>168</v>
      </c>
      <c r="P271" s="63">
        <v>0</v>
      </c>
      <c r="Q271" s="70">
        <v>0.2</v>
      </c>
      <c r="R271" s="37">
        <v>0</v>
      </c>
      <c r="S271" s="37">
        <v>0.4</v>
      </c>
      <c r="T271" s="37">
        <v>0</v>
      </c>
      <c r="U271" s="47">
        <v>1.875</v>
      </c>
      <c r="V271" s="47">
        <v>0</v>
      </c>
      <c r="W271" s="47">
        <v>0.625</v>
      </c>
      <c r="X271" s="47">
        <v>0</v>
      </c>
      <c r="Y271" s="36">
        <f t="shared" si="16"/>
        <v>2.5</v>
      </c>
      <c r="Z271" s="49"/>
    </row>
    <row r="272" spans="1:26" ht="15" x14ac:dyDescent="0.25">
      <c r="A272" s="36" t="s">
        <v>9</v>
      </c>
      <c r="B272" s="36" t="s">
        <v>168</v>
      </c>
      <c r="C272" s="36" t="s">
        <v>244</v>
      </c>
      <c r="D272" s="36" t="s">
        <v>217</v>
      </c>
      <c r="E272" s="36" t="s">
        <v>363</v>
      </c>
      <c r="F272" s="36" t="s">
        <v>364</v>
      </c>
      <c r="G272" s="37">
        <v>6</v>
      </c>
      <c r="H272" s="45">
        <f t="shared" si="14"/>
        <v>1.3149000000000002</v>
      </c>
      <c r="I272" s="38"/>
      <c r="J272" s="37">
        <v>0</v>
      </c>
      <c r="K272" s="37">
        <v>0.2</v>
      </c>
      <c r="L272" s="37">
        <v>0</v>
      </c>
      <c r="M272" s="37">
        <v>0.4</v>
      </c>
      <c r="N272" s="37">
        <v>0</v>
      </c>
      <c r="O272" s="36" t="s">
        <v>168</v>
      </c>
      <c r="P272" s="63">
        <v>0</v>
      </c>
      <c r="Q272" s="70">
        <v>0</v>
      </c>
      <c r="R272" s="37">
        <v>0</v>
      </c>
      <c r="S272" s="37">
        <v>0</v>
      </c>
      <c r="T272" s="37">
        <v>0</v>
      </c>
      <c r="U272" s="47">
        <v>2.25</v>
      </c>
      <c r="V272" s="47">
        <v>0</v>
      </c>
      <c r="W272" s="47">
        <v>0.74999999999999989</v>
      </c>
      <c r="X272" s="47">
        <v>0</v>
      </c>
      <c r="Y272" s="36">
        <f t="shared" si="16"/>
        <v>3</v>
      </c>
      <c r="Z272" s="49"/>
    </row>
    <row r="273" spans="1:26" ht="15" x14ac:dyDescent="0.25">
      <c r="A273" s="36" t="s">
        <v>9</v>
      </c>
      <c r="B273" s="36" t="s">
        <v>168</v>
      </c>
      <c r="C273" s="36" t="s">
        <v>244</v>
      </c>
      <c r="D273" s="36" t="s">
        <v>217</v>
      </c>
      <c r="E273" s="36" t="s">
        <v>365</v>
      </c>
      <c r="F273" s="36" t="s">
        <v>366</v>
      </c>
      <c r="G273" s="37">
        <v>6</v>
      </c>
      <c r="H273" s="45">
        <f t="shared" si="14"/>
        <v>1.0957499999999998</v>
      </c>
      <c r="I273" s="38"/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6" t="s">
        <v>168</v>
      </c>
      <c r="P273" s="63">
        <v>0</v>
      </c>
      <c r="Q273" s="70">
        <v>0.2</v>
      </c>
      <c r="R273" s="37">
        <v>0</v>
      </c>
      <c r="S273" s="37">
        <v>0.4</v>
      </c>
      <c r="T273" s="37">
        <v>0</v>
      </c>
      <c r="U273" s="47">
        <v>1.875</v>
      </c>
      <c r="V273" s="47">
        <v>0</v>
      </c>
      <c r="W273" s="47">
        <v>0.625</v>
      </c>
      <c r="X273" s="47">
        <v>0</v>
      </c>
      <c r="Y273" s="36">
        <f t="shared" si="16"/>
        <v>2.5</v>
      </c>
      <c r="Z273" s="49"/>
    </row>
    <row r="274" spans="1:26" ht="15" x14ac:dyDescent="0.25">
      <c r="A274" s="36" t="s">
        <v>9</v>
      </c>
      <c r="B274" s="36" t="s">
        <v>168</v>
      </c>
      <c r="C274" s="36" t="s">
        <v>269</v>
      </c>
      <c r="D274" s="36" t="s">
        <v>217</v>
      </c>
      <c r="E274" s="36" t="s">
        <v>363</v>
      </c>
      <c r="F274" s="36" t="s">
        <v>364</v>
      </c>
      <c r="G274" s="37">
        <v>6</v>
      </c>
      <c r="H274" s="45">
        <f t="shared" si="14"/>
        <v>1.3149000000000002</v>
      </c>
      <c r="I274" s="38"/>
      <c r="J274" s="37">
        <v>0</v>
      </c>
      <c r="K274" s="37">
        <v>0.2</v>
      </c>
      <c r="L274" s="37">
        <v>0</v>
      </c>
      <c r="M274" s="37">
        <v>0.4</v>
      </c>
      <c r="N274" s="37">
        <v>0</v>
      </c>
      <c r="O274" s="36" t="s">
        <v>168</v>
      </c>
      <c r="P274" s="63">
        <v>0</v>
      </c>
      <c r="Q274" s="70">
        <v>0</v>
      </c>
      <c r="R274" s="37">
        <v>0</v>
      </c>
      <c r="S274" s="37">
        <v>0</v>
      </c>
      <c r="T274" s="37">
        <v>0</v>
      </c>
      <c r="U274" s="47">
        <v>2.25</v>
      </c>
      <c r="V274" s="47">
        <v>0</v>
      </c>
      <c r="W274" s="47">
        <v>0.74999999999999989</v>
      </c>
      <c r="X274" s="47">
        <v>0</v>
      </c>
      <c r="Y274" s="36">
        <f t="shared" si="16"/>
        <v>3</v>
      </c>
      <c r="Z274" s="49"/>
    </row>
    <row r="275" spans="1:26" ht="15" x14ac:dyDescent="0.25">
      <c r="A275" s="36" t="s">
        <v>9</v>
      </c>
      <c r="B275" s="36" t="s">
        <v>168</v>
      </c>
      <c r="C275" s="36" t="s">
        <v>269</v>
      </c>
      <c r="D275" s="36" t="s">
        <v>217</v>
      </c>
      <c r="E275" s="36" t="s">
        <v>365</v>
      </c>
      <c r="F275" s="36" t="s">
        <v>366</v>
      </c>
      <c r="G275" s="37">
        <v>6</v>
      </c>
      <c r="H275" s="45">
        <f t="shared" si="14"/>
        <v>1.0957499999999998</v>
      </c>
      <c r="I275" s="38"/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6" t="s">
        <v>168</v>
      </c>
      <c r="P275" s="63">
        <v>0</v>
      </c>
      <c r="Q275" s="70">
        <v>0.2</v>
      </c>
      <c r="R275" s="37">
        <v>0</v>
      </c>
      <c r="S275" s="37">
        <v>0.4</v>
      </c>
      <c r="T275" s="37">
        <v>0</v>
      </c>
      <c r="U275" s="47">
        <v>1.875</v>
      </c>
      <c r="V275" s="47">
        <v>0</v>
      </c>
      <c r="W275" s="47">
        <v>0.625</v>
      </c>
      <c r="X275" s="47">
        <v>0</v>
      </c>
      <c r="Y275" s="36">
        <f t="shared" si="16"/>
        <v>2.5</v>
      </c>
      <c r="Z275" s="49"/>
    </row>
    <row r="276" spans="1:26" ht="15" x14ac:dyDescent="0.25">
      <c r="A276" s="36" t="s">
        <v>9</v>
      </c>
      <c r="B276" s="36" t="s">
        <v>168</v>
      </c>
      <c r="C276" s="36" t="s">
        <v>4</v>
      </c>
      <c r="D276" s="36" t="s">
        <v>217</v>
      </c>
      <c r="E276" s="36" t="s">
        <v>363</v>
      </c>
      <c r="F276" s="36" t="s">
        <v>364</v>
      </c>
      <c r="G276" s="37">
        <v>6</v>
      </c>
      <c r="H276" s="45">
        <f t="shared" si="14"/>
        <v>1.3149000000000002</v>
      </c>
      <c r="I276" s="38"/>
      <c r="J276" s="37">
        <v>0</v>
      </c>
      <c r="K276" s="37">
        <v>0.2</v>
      </c>
      <c r="L276" s="37">
        <v>0</v>
      </c>
      <c r="M276" s="37">
        <v>0.4</v>
      </c>
      <c r="N276" s="37">
        <v>0</v>
      </c>
      <c r="O276" s="36" t="s">
        <v>168</v>
      </c>
      <c r="P276" s="63">
        <v>0</v>
      </c>
      <c r="Q276" s="70">
        <v>0</v>
      </c>
      <c r="R276" s="37">
        <v>0</v>
      </c>
      <c r="S276" s="37">
        <v>0</v>
      </c>
      <c r="T276" s="37">
        <v>0</v>
      </c>
      <c r="U276" s="47">
        <v>2.25</v>
      </c>
      <c r="V276" s="47">
        <v>0</v>
      </c>
      <c r="W276" s="47">
        <v>0.74999999999999989</v>
      </c>
      <c r="X276" s="47">
        <v>0</v>
      </c>
      <c r="Y276" s="36">
        <f t="shared" si="16"/>
        <v>3</v>
      </c>
      <c r="Z276" s="49"/>
    </row>
    <row r="277" spans="1:26" ht="15" x14ac:dyDescent="0.25">
      <c r="A277" s="36" t="s">
        <v>9</v>
      </c>
      <c r="B277" s="36" t="s">
        <v>168</v>
      </c>
      <c r="C277" s="36" t="s">
        <v>4</v>
      </c>
      <c r="D277" s="36" t="s">
        <v>217</v>
      </c>
      <c r="E277" s="36" t="s">
        <v>365</v>
      </c>
      <c r="F277" s="36" t="s">
        <v>366</v>
      </c>
      <c r="G277" s="37">
        <v>6</v>
      </c>
      <c r="H277" s="45">
        <f t="shared" si="14"/>
        <v>1.0957499999999998</v>
      </c>
      <c r="I277" s="38"/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6" t="s">
        <v>168</v>
      </c>
      <c r="P277" s="63">
        <v>0</v>
      </c>
      <c r="Q277" s="70">
        <v>0.2</v>
      </c>
      <c r="R277" s="37">
        <v>0</v>
      </c>
      <c r="S277" s="37">
        <v>0.4</v>
      </c>
      <c r="T277" s="37">
        <v>0</v>
      </c>
      <c r="U277" s="47">
        <v>1.875</v>
      </c>
      <c r="V277" s="47">
        <v>0</v>
      </c>
      <c r="W277" s="47">
        <v>0.625</v>
      </c>
      <c r="X277" s="47">
        <v>0</v>
      </c>
      <c r="Y277" s="36">
        <f t="shared" si="16"/>
        <v>2.5</v>
      </c>
      <c r="Z277" s="49"/>
    </row>
    <row r="278" spans="1:26" ht="15" x14ac:dyDescent="0.25">
      <c r="A278" s="36" t="s">
        <v>83</v>
      </c>
      <c r="B278" s="36" t="s">
        <v>168</v>
      </c>
      <c r="C278" s="36" t="s">
        <v>273</v>
      </c>
      <c r="D278" s="36" t="s">
        <v>216</v>
      </c>
      <c r="E278" s="36" t="s">
        <v>462</v>
      </c>
      <c r="F278" s="36" t="s">
        <v>169</v>
      </c>
      <c r="G278" s="37">
        <v>6</v>
      </c>
      <c r="H278" s="45">
        <f t="shared" si="14"/>
        <v>80.504999999999995</v>
      </c>
      <c r="I278" s="37">
        <v>301</v>
      </c>
      <c r="J278" s="37">
        <v>0</v>
      </c>
      <c r="K278" s="37">
        <v>2</v>
      </c>
      <c r="L278" s="37">
        <v>0</v>
      </c>
      <c r="M278" s="37">
        <v>6</v>
      </c>
      <c r="N278" s="37">
        <v>0</v>
      </c>
      <c r="O278" s="36" t="s">
        <v>168</v>
      </c>
      <c r="P278" s="63">
        <v>0</v>
      </c>
      <c r="Q278" s="70">
        <v>0.4</v>
      </c>
      <c r="R278" s="37">
        <v>0</v>
      </c>
      <c r="S278" s="37">
        <v>1</v>
      </c>
      <c r="T278" s="37">
        <v>0</v>
      </c>
      <c r="U278" s="47">
        <v>5</v>
      </c>
      <c r="V278" s="47">
        <v>0</v>
      </c>
      <c r="W278" s="47">
        <v>5</v>
      </c>
      <c r="X278" s="47">
        <v>0</v>
      </c>
      <c r="Y278" s="36">
        <f t="shared" si="16"/>
        <v>10</v>
      </c>
      <c r="Z278" s="49" t="s">
        <v>190</v>
      </c>
    </row>
    <row r="279" spans="1:26" ht="15" x14ac:dyDescent="0.25">
      <c r="A279" s="36" t="s">
        <v>83</v>
      </c>
      <c r="B279" s="36" t="s">
        <v>168</v>
      </c>
      <c r="C279" s="36" t="s">
        <v>266</v>
      </c>
      <c r="D279" s="36" t="s">
        <v>216</v>
      </c>
      <c r="E279" s="36" t="s">
        <v>462</v>
      </c>
      <c r="F279" s="36" t="s">
        <v>169</v>
      </c>
      <c r="G279" s="37">
        <v>6</v>
      </c>
      <c r="H279" s="45">
        <f t="shared" si="14"/>
        <v>22.230000000000004</v>
      </c>
      <c r="I279" s="37">
        <v>301</v>
      </c>
      <c r="J279" s="37">
        <v>0</v>
      </c>
      <c r="K279" s="37">
        <v>0.5</v>
      </c>
      <c r="L279" s="37">
        <v>0</v>
      </c>
      <c r="M279" s="37">
        <v>1.5</v>
      </c>
      <c r="N279" s="37">
        <v>0</v>
      </c>
      <c r="O279" s="36" t="s">
        <v>168</v>
      </c>
      <c r="P279" s="63">
        <v>0</v>
      </c>
      <c r="Q279" s="70">
        <v>0.1</v>
      </c>
      <c r="R279" s="37">
        <v>0</v>
      </c>
      <c r="S279" s="37">
        <v>0.5</v>
      </c>
      <c r="T279" s="37">
        <v>0</v>
      </c>
      <c r="U279" s="47">
        <v>5</v>
      </c>
      <c r="V279" s="47">
        <v>0</v>
      </c>
      <c r="W279" s="47">
        <v>5</v>
      </c>
      <c r="X279" s="47">
        <v>0</v>
      </c>
      <c r="Y279" s="36">
        <f t="shared" si="16"/>
        <v>10</v>
      </c>
      <c r="Z279" s="49"/>
    </row>
    <row r="280" spans="1:26" ht="15" x14ac:dyDescent="0.25">
      <c r="A280" s="36" t="s">
        <v>83</v>
      </c>
      <c r="B280" s="36" t="s">
        <v>168</v>
      </c>
      <c r="C280" s="36" t="s">
        <v>269</v>
      </c>
      <c r="D280" s="36" t="s">
        <v>216</v>
      </c>
      <c r="E280" s="36" t="s">
        <v>462</v>
      </c>
      <c r="F280" s="36" t="s">
        <v>169</v>
      </c>
      <c r="G280" s="37">
        <v>6</v>
      </c>
      <c r="H280" s="45">
        <f t="shared" si="14"/>
        <v>22.230000000000004</v>
      </c>
      <c r="I280" s="37">
        <v>301</v>
      </c>
      <c r="J280" s="37">
        <v>0</v>
      </c>
      <c r="K280" s="37">
        <v>0.5</v>
      </c>
      <c r="L280" s="37">
        <v>0</v>
      </c>
      <c r="M280" s="37">
        <v>1.5</v>
      </c>
      <c r="N280" s="37">
        <v>0</v>
      </c>
      <c r="O280" s="36" t="s">
        <v>168</v>
      </c>
      <c r="P280" s="63">
        <v>0</v>
      </c>
      <c r="Q280" s="70">
        <v>0.1</v>
      </c>
      <c r="R280" s="37">
        <v>0</v>
      </c>
      <c r="S280" s="37">
        <v>0.5</v>
      </c>
      <c r="T280" s="37">
        <v>0</v>
      </c>
      <c r="U280" s="47">
        <v>5</v>
      </c>
      <c r="V280" s="47">
        <v>0</v>
      </c>
      <c r="W280" s="47">
        <v>5</v>
      </c>
      <c r="X280" s="47">
        <v>0</v>
      </c>
      <c r="Y280" s="36">
        <f t="shared" si="16"/>
        <v>10</v>
      </c>
      <c r="Z280" s="49"/>
    </row>
    <row r="281" spans="1:26" ht="15" x14ac:dyDescent="0.25">
      <c r="A281" s="36" t="s">
        <v>83</v>
      </c>
      <c r="B281" s="36" t="s">
        <v>168</v>
      </c>
      <c r="C281" s="36" t="s">
        <v>4</v>
      </c>
      <c r="D281" s="36" t="s">
        <v>216</v>
      </c>
      <c r="E281" s="36" t="s">
        <v>462</v>
      </c>
      <c r="F281" s="36" t="s">
        <v>169</v>
      </c>
      <c r="G281" s="37">
        <v>6</v>
      </c>
      <c r="H281" s="45">
        <f t="shared" si="14"/>
        <v>80.504999999999995</v>
      </c>
      <c r="I281" s="37">
        <v>301</v>
      </c>
      <c r="J281" s="37">
        <v>0</v>
      </c>
      <c r="K281" s="37">
        <v>2</v>
      </c>
      <c r="L281" s="37">
        <v>0</v>
      </c>
      <c r="M281" s="37">
        <v>6</v>
      </c>
      <c r="N281" s="37">
        <v>0</v>
      </c>
      <c r="O281" s="36" t="s">
        <v>168</v>
      </c>
      <c r="P281" s="63">
        <v>0</v>
      </c>
      <c r="Q281" s="70">
        <v>0.4</v>
      </c>
      <c r="R281" s="37">
        <v>0</v>
      </c>
      <c r="S281" s="37">
        <v>1</v>
      </c>
      <c r="T281" s="37">
        <v>0</v>
      </c>
      <c r="U281" s="47">
        <v>5</v>
      </c>
      <c r="V281" s="47">
        <v>0</v>
      </c>
      <c r="W281" s="47">
        <v>5</v>
      </c>
      <c r="X281" s="47">
        <v>0</v>
      </c>
      <c r="Y281" s="36">
        <f t="shared" si="16"/>
        <v>10</v>
      </c>
      <c r="Z281" s="49"/>
    </row>
    <row r="282" spans="1:26" ht="15" x14ac:dyDescent="0.25">
      <c r="A282" s="36" t="s">
        <v>83</v>
      </c>
      <c r="B282" s="36" t="s">
        <v>168</v>
      </c>
      <c r="C282" s="36" t="s">
        <v>244</v>
      </c>
      <c r="D282" s="36" t="s">
        <v>216</v>
      </c>
      <c r="E282" s="36" t="s">
        <v>463</v>
      </c>
      <c r="F282" s="36" t="s">
        <v>464</v>
      </c>
      <c r="G282" s="37">
        <v>7.5</v>
      </c>
      <c r="H282" s="45">
        <f t="shared" ref="H282:H345" si="19">((((K282+Q282)*U282)+((L282+R282)*V282)+((M282+S282)*CP*W282)+((N282+T282)*X282))*G282)/10*3</f>
        <v>81.112500000000011</v>
      </c>
      <c r="I282" s="37">
        <v>69</v>
      </c>
      <c r="J282" s="37">
        <v>0</v>
      </c>
      <c r="K282" s="37">
        <v>1</v>
      </c>
      <c r="L282" s="37">
        <v>0</v>
      </c>
      <c r="M282" s="37">
        <v>4</v>
      </c>
      <c r="N282" s="37">
        <v>0</v>
      </c>
      <c r="O282" s="36" t="s">
        <v>168</v>
      </c>
      <c r="P282" s="63">
        <v>0</v>
      </c>
      <c r="Q282" s="70">
        <v>1</v>
      </c>
      <c r="R282" s="37">
        <v>0</v>
      </c>
      <c r="S282" s="37">
        <v>1</v>
      </c>
      <c r="T282" s="37">
        <v>0</v>
      </c>
      <c r="U282" s="47">
        <v>4</v>
      </c>
      <c r="V282" s="47">
        <v>0</v>
      </c>
      <c r="W282" s="47">
        <v>6</v>
      </c>
      <c r="X282" s="47">
        <v>0</v>
      </c>
      <c r="Y282" s="36">
        <f t="shared" si="16"/>
        <v>10</v>
      </c>
      <c r="Z282" s="49"/>
    </row>
    <row r="283" spans="1:26" ht="15" x14ac:dyDescent="0.25">
      <c r="A283" s="36" t="s">
        <v>83</v>
      </c>
      <c r="B283" s="36" t="s">
        <v>168</v>
      </c>
      <c r="C283" s="36" t="s">
        <v>244</v>
      </c>
      <c r="D283" s="36" t="s">
        <v>216</v>
      </c>
      <c r="E283" s="36" t="s">
        <v>465</v>
      </c>
      <c r="F283" s="36" t="s">
        <v>466</v>
      </c>
      <c r="G283" s="37">
        <v>7.5</v>
      </c>
      <c r="H283" s="45">
        <f t="shared" si="19"/>
        <v>81.112500000000011</v>
      </c>
      <c r="I283" s="37">
        <v>32</v>
      </c>
      <c r="J283" s="37">
        <v>0</v>
      </c>
      <c r="K283" s="37">
        <v>1</v>
      </c>
      <c r="L283" s="37">
        <v>0</v>
      </c>
      <c r="M283" s="37">
        <v>2</v>
      </c>
      <c r="N283" s="37">
        <v>0</v>
      </c>
      <c r="O283" s="36" t="s">
        <v>168</v>
      </c>
      <c r="P283" s="63">
        <v>0</v>
      </c>
      <c r="Q283" s="70">
        <v>1</v>
      </c>
      <c r="R283" s="37">
        <v>0</v>
      </c>
      <c r="S283" s="37">
        <v>3</v>
      </c>
      <c r="T283" s="37">
        <v>0</v>
      </c>
      <c r="U283" s="47">
        <v>4</v>
      </c>
      <c r="V283" s="47">
        <v>0</v>
      </c>
      <c r="W283" s="47">
        <v>6</v>
      </c>
      <c r="X283" s="47">
        <v>0</v>
      </c>
      <c r="Y283" s="36">
        <f t="shared" si="16"/>
        <v>10</v>
      </c>
      <c r="Z283" s="49"/>
    </row>
    <row r="284" spans="1:26" ht="15" x14ac:dyDescent="0.25">
      <c r="A284" s="36" t="s">
        <v>83</v>
      </c>
      <c r="B284" s="36" t="s">
        <v>168</v>
      </c>
      <c r="C284" s="36" t="s">
        <v>244</v>
      </c>
      <c r="D284" s="36" t="s">
        <v>216</v>
      </c>
      <c r="E284" s="36" t="s">
        <v>467</v>
      </c>
      <c r="F284" s="36" t="s">
        <v>468</v>
      </c>
      <c r="G284" s="37">
        <v>6</v>
      </c>
      <c r="H284" s="45">
        <f t="shared" si="19"/>
        <v>42.660000000000011</v>
      </c>
      <c r="I284" s="37">
        <v>64</v>
      </c>
      <c r="J284" s="37">
        <v>0</v>
      </c>
      <c r="K284" s="37">
        <v>1</v>
      </c>
      <c r="L284" s="37">
        <v>0</v>
      </c>
      <c r="M284" s="37">
        <v>4</v>
      </c>
      <c r="N284" s="37">
        <v>0</v>
      </c>
      <c r="O284" s="36" t="s">
        <v>168</v>
      </c>
      <c r="P284" s="63">
        <v>0</v>
      </c>
      <c r="Q284" s="70">
        <v>0</v>
      </c>
      <c r="R284" s="70">
        <v>0</v>
      </c>
      <c r="S284" s="37">
        <v>0</v>
      </c>
      <c r="T284" s="37">
        <v>0</v>
      </c>
      <c r="U284" s="47">
        <v>5</v>
      </c>
      <c r="V284" s="47">
        <v>0</v>
      </c>
      <c r="W284" s="47">
        <v>5</v>
      </c>
      <c r="X284" s="47">
        <v>0</v>
      </c>
      <c r="Y284" s="36">
        <f t="shared" si="16"/>
        <v>10</v>
      </c>
      <c r="Z284" s="49"/>
    </row>
    <row r="285" spans="1:26" ht="15" x14ac:dyDescent="0.25">
      <c r="A285" s="36" t="s">
        <v>83</v>
      </c>
      <c r="B285" s="36" t="s">
        <v>168</v>
      </c>
      <c r="C285" s="36" t="s">
        <v>244</v>
      </c>
      <c r="D285" s="36" t="s">
        <v>216</v>
      </c>
      <c r="E285" s="36" t="s">
        <v>469</v>
      </c>
      <c r="F285" s="36" t="s">
        <v>470</v>
      </c>
      <c r="G285" s="37">
        <v>6</v>
      </c>
      <c r="H285" s="45">
        <f t="shared" si="19"/>
        <v>42.660000000000011</v>
      </c>
      <c r="I285" s="37">
        <v>57</v>
      </c>
      <c r="J285" s="37">
        <v>0</v>
      </c>
      <c r="K285" s="37">
        <v>1</v>
      </c>
      <c r="L285" s="37">
        <v>0</v>
      </c>
      <c r="M285" s="37">
        <v>4</v>
      </c>
      <c r="N285" s="37">
        <v>0</v>
      </c>
      <c r="O285" s="36" t="s">
        <v>168</v>
      </c>
      <c r="P285" s="63">
        <v>0</v>
      </c>
      <c r="Q285" s="70">
        <v>0</v>
      </c>
      <c r="R285" s="70">
        <v>0</v>
      </c>
      <c r="S285" s="37">
        <v>0</v>
      </c>
      <c r="T285" s="37">
        <v>0</v>
      </c>
      <c r="U285" s="47">
        <v>5</v>
      </c>
      <c r="V285" s="47">
        <v>0</v>
      </c>
      <c r="W285" s="47">
        <v>5</v>
      </c>
      <c r="X285" s="47">
        <v>0</v>
      </c>
      <c r="Y285" s="36">
        <f t="shared" si="16"/>
        <v>10</v>
      </c>
      <c r="Z285" s="49"/>
    </row>
    <row r="286" spans="1:26" ht="15" x14ac:dyDescent="0.25">
      <c r="A286" s="36" t="s">
        <v>83</v>
      </c>
      <c r="B286" s="36" t="s">
        <v>168</v>
      </c>
      <c r="C286" s="36" t="s">
        <v>244</v>
      </c>
      <c r="D286" s="36" t="s">
        <v>216</v>
      </c>
      <c r="E286" s="36" t="s">
        <v>471</v>
      </c>
      <c r="F286" s="36" t="s">
        <v>472</v>
      </c>
      <c r="G286" s="37">
        <v>6</v>
      </c>
      <c r="H286" s="45">
        <f t="shared" si="19"/>
        <v>34.244999999999997</v>
      </c>
      <c r="I286" s="38"/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6" t="s">
        <v>168</v>
      </c>
      <c r="P286" s="63">
        <v>0</v>
      </c>
      <c r="Q286" s="70">
        <v>1</v>
      </c>
      <c r="R286" s="37">
        <v>0</v>
      </c>
      <c r="S286" s="37">
        <v>3</v>
      </c>
      <c r="T286" s="37">
        <v>0</v>
      </c>
      <c r="U286" s="47">
        <v>5</v>
      </c>
      <c r="V286" s="47">
        <v>0</v>
      </c>
      <c r="W286" s="47">
        <v>5</v>
      </c>
      <c r="X286" s="47">
        <v>0</v>
      </c>
      <c r="Y286" s="36">
        <f t="shared" si="16"/>
        <v>10</v>
      </c>
      <c r="Z286" s="49"/>
    </row>
    <row r="287" spans="1:26" ht="15" x14ac:dyDescent="0.25">
      <c r="A287" s="36" t="s">
        <v>83</v>
      </c>
      <c r="B287" s="36" t="s">
        <v>168</v>
      </c>
      <c r="C287" s="36" t="s">
        <v>244</v>
      </c>
      <c r="D287" s="36" t="s">
        <v>216</v>
      </c>
      <c r="E287" s="36" t="s">
        <v>473</v>
      </c>
      <c r="F287" s="36" t="s">
        <v>474</v>
      </c>
      <c r="G287" s="37">
        <v>6</v>
      </c>
      <c r="H287" s="45">
        <f t="shared" si="19"/>
        <v>25.830000000000005</v>
      </c>
      <c r="I287" s="37">
        <v>36</v>
      </c>
      <c r="J287" s="37">
        <v>0</v>
      </c>
      <c r="K287" s="37">
        <v>1</v>
      </c>
      <c r="L287" s="37">
        <v>0</v>
      </c>
      <c r="M287" s="37">
        <v>2</v>
      </c>
      <c r="N287" s="37">
        <v>0</v>
      </c>
      <c r="O287" s="36" t="s">
        <v>168</v>
      </c>
      <c r="P287" s="63">
        <v>0</v>
      </c>
      <c r="Q287" s="70">
        <v>0</v>
      </c>
      <c r="R287" s="37">
        <v>0</v>
      </c>
      <c r="S287" s="37">
        <v>0</v>
      </c>
      <c r="T287" s="37">
        <v>0</v>
      </c>
      <c r="U287" s="47">
        <v>5</v>
      </c>
      <c r="V287" s="47">
        <v>0</v>
      </c>
      <c r="W287" s="47">
        <v>5</v>
      </c>
      <c r="X287" s="47">
        <v>0</v>
      </c>
      <c r="Y287" s="36">
        <f t="shared" ref="Y287:Y350" si="20">SUM(U287:X287)</f>
        <v>10</v>
      </c>
      <c r="Z287" s="49"/>
    </row>
    <row r="288" spans="1:26" ht="15" x14ac:dyDescent="0.25">
      <c r="A288" s="36" t="s">
        <v>83</v>
      </c>
      <c r="B288" s="36" t="s">
        <v>168</v>
      </c>
      <c r="C288" s="36" t="s">
        <v>244</v>
      </c>
      <c r="D288" s="36" t="s">
        <v>222</v>
      </c>
      <c r="E288" s="36" t="s">
        <v>256</v>
      </c>
      <c r="F288" s="36" t="s">
        <v>188</v>
      </c>
      <c r="G288" s="37">
        <v>18</v>
      </c>
      <c r="H288" s="45">
        <f t="shared" si="19"/>
        <v>2.2000000000000006</v>
      </c>
      <c r="I288" s="37">
        <v>1</v>
      </c>
      <c r="J288" s="37">
        <v>0</v>
      </c>
      <c r="K288" s="37">
        <v>1</v>
      </c>
      <c r="L288" s="37">
        <v>0</v>
      </c>
      <c r="M288" s="37">
        <v>0</v>
      </c>
      <c r="N288" s="37">
        <v>0</v>
      </c>
      <c r="O288" s="36" t="s">
        <v>168</v>
      </c>
      <c r="P288" s="63">
        <v>0</v>
      </c>
      <c r="Q288" s="70">
        <v>1</v>
      </c>
      <c r="R288" s="37">
        <v>0</v>
      </c>
      <c r="S288" s="37">
        <v>0</v>
      </c>
      <c r="T288" s="37">
        <v>0</v>
      </c>
      <c r="U288" s="47">
        <f>TFEB/(0.3*G288)</f>
        <v>0.20370370370370375</v>
      </c>
      <c r="V288" s="47">
        <v>0</v>
      </c>
      <c r="W288" s="47">
        <v>0</v>
      </c>
      <c r="X288" s="47">
        <v>0</v>
      </c>
      <c r="Y288" s="36">
        <f t="shared" si="20"/>
        <v>0.20370370370370375</v>
      </c>
      <c r="Z288" s="49"/>
    </row>
    <row r="289" spans="1:26" ht="15" x14ac:dyDescent="0.25">
      <c r="A289" s="36" t="s">
        <v>83</v>
      </c>
      <c r="B289" s="36" t="s">
        <v>168</v>
      </c>
      <c r="C289" s="36" t="s">
        <v>244</v>
      </c>
      <c r="D289" s="36" t="s">
        <v>217</v>
      </c>
      <c r="E289" s="36" t="s">
        <v>475</v>
      </c>
      <c r="F289" s="36" t="s">
        <v>476</v>
      </c>
      <c r="G289" s="37">
        <v>6</v>
      </c>
      <c r="H289" s="45">
        <f t="shared" si="19"/>
        <v>17.415000000000003</v>
      </c>
      <c r="I289" s="37">
        <v>16</v>
      </c>
      <c r="J289" s="37">
        <v>0</v>
      </c>
      <c r="K289" s="37">
        <v>1</v>
      </c>
      <c r="L289" s="37">
        <v>0</v>
      </c>
      <c r="M289" s="37">
        <v>1</v>
      </c>
      <c r="N289" s="37">
        <v>0</v>
      </c>
      <c r="O289" s="36" t="s">
        <v>168</v>
      </c>
      <c r="P289" s="63">
        <v>0</v>
      </c>
      <c r="Q289" s="70">
        <v>0</v>
      </c>
      <c r="R289" s="37">
        <v>0</v>
      </c>
      <c r="S289" s="37">
        <v>0</v>
      </c>
      <c r="T289" s="37">
        <v>0</v>
      </c>
      <c r="U289" s="47">
        <v>5</v>
      </c>
      <c r="V289" s="47">
        <v>0</v>
      </c>
      <c r="W289" s="47">
        <v>5</v>
      </c>
      <c r="X289" s="47">
        <v>0</v>
      </c>
      <c r="Y289" s="36">
        <f t="shared" si="20"/>
        <v>10</v>
      </c>
      <c r="Z289" s="49"/>
    </row>
    <row r="290" spans="1:26" ht="15" x14ac:dyDescent="0.25">
      <c r="A290" s="36" t="s">
        <v>83</v>
      </c>
      <c r="B290" s="36" t="s">
        <v>168</v>
      </c>
      <c r="C290" s="36" t="s">
        <v>244</v>
      </c>
      <c r="D290" s="36" t="s">
        <v>216</v>
      </c>
      <c r="E290" s="36" t="s">
        <v>477</v>
      </c>
      <c r="F290" s="36" t="s">
        <v>478</v>
      </c>
      <c r="G290" s="37">
        <v>6</v>
      </c>
      <c r="H290" s="45">
        <f t="shared" si="19"/>
        <v>34.244999999999997</v>
      </c>
      <c r="I290" s="38"/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6" t="s">
        <v>168</v>
      </c>
      <c r="P290" s="63">
        <v>0</v>
      </c>
      <c r="Q290" s="70">
        <v>1</v>
      </c>
      <c r="R290" s="37">
        <v>0</v>
      </c>
      <c r="S290" s="37">
        <v>3</v>
      </c>
      <c r="T290" s="37">
        <v>0</v>
      </c>
      <c r="U290" s="47">
        <v>5</v>
      </c>
      <c r="V290" s="47">
        <v>0</v>
      </c>
      <c r="W290" s="47">
        <v>5</v>
      </c>
      <c r="X290" s="47">
        <v>0</v>
      </c>
      <c r="Y290" s="36">
        <f t="shared" si="20"/>
        <v>10</v>
      </c>
      <c r="Z290" s="49"/>
    </row>
    <row r="291" spans="1:26" ht="15" x14ac:dyDescent="0.25">
      <c r="A291" s="36" t="s">
        <v>83</v>
      </c>
      <c r="B291" s="36" t="s">
        <v>168</v>
      </c>
      <c r="C291" s="36" t="s">
        <v>244</v>
      </c>
      <c r="D291" s="36" t="s">
        <v>217</v>
      </c>
      <c r="E291" s="36" t="s">
        <v>479</v>
      </c>
      <c r="F291" s="36" t="s">
        <v>480</v>
      </c>
      <c r="G291" s="37">
        <v>6</v>
      </c>
      <c r="H291" s="45">
        <f t="shared" si="19"/>
        <v>17.415000000000003</v>
      </c>
      <c r="I291" s="37">
        <v>11</v>
      </c>
      <c r="J291" s="37">
        <v>0</v>
      </c>
      <c r="K291" s="37">
        <v>1</v>
      </c>
      <c r="L291" s="37">
        <v>0</v>
      </c>
      <c r="M291" s="37">
        <v>1</v>
      </c>
      <c r="N291" s="37">
        <v>0</v>
      </c>
      <c r="O291" s="36" t="s">
        <v>168</v>
      </c>
      <c r="P291" s="63">
        <v>0</v>
      </c>
      <c r="Q291" s="70">
        <v>0</v>
      </c>
      <c r="R291" s="37">
        <v>0</v>
      </c>
      <c r="S291" s="37">
        <v>0</v>
      </c>
      <c r="T291" s="37">
        <v>0</v>
      </c>
      <c r="U291" s="47">
        <v>5</v>
      </c>
      <c r="V291" s="47">
        <v>0</v>
      </c>
      <c r="W291" s="47">
        <v>5</v>
      </c>
      <c r="X291" s="47">
        <v>0</v>
      </c>
      <c r="Y291" s="36">
        <f t="shared" si="20"/>
        <v>10</v>
      </c>
      <c r="Z291" s="49"/>
    </row>
    <row r="292" spans="1:26" ht="15" x14ac:dyDescent="0.25">
      <c r="A292" s="36" t="s">
        <v>83</v>
      </c>
      <c r="B292" s="36" t="s">
        <v>168</v>
      </c>
      <c r="C292" s="36" t="s">
        <v>244</v>
      </c>
      <c r="D292" s="36" t="s">
        <v>217</v>
      </c>
      <c r="E292" s="36" t="s">
        <v>481</v>
      </c>
      <c r="F292" s="36" t="s">
        <v>482</v>
      </c>
      <c r="G292" s="37">
        <v>6</v>
      </c>
      <c r="H292" s="45">
        <f t="shared" si="19"/>
        <v>17.415000000000003</v>
      </c>
      <c r="I292" s="37">
        <v>19</v>
      </c>
      <c r="J292" s="37">
        <v>0</v>
      </c>
      <c r="K292" s="37">
        <v>1</v>
      </c>
      <c r="L292" s="37">
        <v>0</v>
      </c>
      <c r="M292" s="37">
        <v>1</v>
      </c>
      <c r="N292" s="37">
        <v>0</v>
      </c>
      <c r="O292" s="36" t="s">
        <v>168</v>
      </c>
      <c r="P292" s="63">
        <v>0</v>
      </c>
      <c r="Q292" s="70">
        <v>0</v>
      </c>
      <c r="R292" s="37">
        <v>0</v>
      </c>
      <c r="S292" s="37">
        <v>0</v>
      </c>
      <c r="T292" s="37">
        <v>0</v>
      </c>
      <c r="U292" s="47">
        <v>5</v>
      </c>
      <c r="V292" s="47">
        <v>0</v>
      </c>
      <c r="W292" s="47">
        <v>5</v>
      </c>
      <c r="X292" s="47">
        <v>0</v>
      </c>
      <c r="Y292" s="36">
        <f t="shared" si="20"/>
        <v>10</v>
      </c>
      <c r="Z292" s="49"/>
    </row>
    <row r="293" spans="1:26" ht="15" x14ac:dyDescent="0.25">
      <c r="A293" s="36" t="s">
        <v>83</v>
      </c>
      <c r="B293" s="36" t="s">
        <v>168</v>
      </c>
      <c r="C293" s="36" t="s">
        <v>244</v>
      </c>
      <c r="D293" s="36" t="s">
        <v>216</v>
      </c>
      <c r="E293" s="36" t="s">
        <v>483</v>
      </c>
      <c r="F293" s="36" t="s">
        <v>484</v>
      </c>
      <c r="G293" s="37">
        <v>6</v>
      </c>
      <c r="H293" s="45">
        <f t="shared" si="19"/>
        <v>25.830000000000005</v>
      </c>
      <c r="I293" s="38"/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6" t="s">
        <v>168</v>
      </c>
      <c r="P293" s="63">
        <v>0</v>
      </c>
      <c r="Q293" s="70">
        <v>1</v>
      </c>
      <c r="R293" s="37">
        <v>0</v>
      </c>
      <c r="S293" s="37">
        <v>2</v>
      </c>
      <c r="T293" s="37">
        <v>0</v>
      </c>
      <c r="U293" s="47">
        <v>5</v>
      </c>
      <c r="V293" s="47">
        <v>0</v>
      </c>
      <c r="W293" s="47">
        <v>5</v>
      </c>
      <c r="X293" s="47">
        <v>0</v>
      </c>
      <c r="Y293" s="36">
        <f t="shared" si="20"/>
        <v>10</v>
      </c>
      <c r="Z293" s="49"/>
    </row>
    <row r="294" spans="1:26" ht="15" x14ac:dyDescent="0.25">
      <c r="A294" s="36" t="s">
        <v>83</v>
      </c>
      <c r="B294" s="36" t="s">
        <v>168</v>
      </c>
      <c r="C294" s="36" t="s">
        <v>244</v>
      </c>
      <c r="D294" s="36" t="s">
        <v>217</v>
      </c>
      <c r="E294" s="36" t="s">
        <v>485</v>
      </c>
      <c r="F294" s="36" t="s">
        <v>230</v>
      </c>
      <c r="G294" s="37">
        <v>6</v>
      </c>
      <c r="H294" s="45">
        <f t="shared" si="19"/>
        <v>17.415000000000003</v>
      </c>
      <c r="I294" s="37">
        <v>10</v>
      </c>
      <c r="J294" s="37">
        <v>0</v>
      </c>
      <c r="K294" s="37">
        <v>1</v>
      </c>
      <c r="L294" s="37">
        <v>0</v>
      </c>
      <c r="M294" s="37">
        <v>1</v>
      </c>
      <c r="N294" s="37">
        <v>0</v>
      </c>
      <c r="O294" s="36" t="s">
        <v>168</v>
      </c>
      <c r="P294" s="63">
        <v>0</v>
      </c>
      <c r="Q294" s="70">
        <v>0</v>
      </c>
      <c r="R294" s="37">
        <v>0</v>
      </c>
      <c r="S294" s="37">
        <v>0</v>
      </c>
      <c r="T294" s="37">
        <v>0</v>
      </c>
      <c r="U294" s="47">
        <v>5</v>
      </c>
      <c r="V294" s="47">
        <v>0</v>
      </c>
      <c r="W294" s="47">
        <v>5</v>
      </c>
      <c r="X294" s="47">
        <v>0</v>
      </c>
      <c r="Y294" s="36">
        <f t="shared" si="20"/>
        <v>10</v>
      </c>
      <c r="Z294" s="49"/>
    </row>
    <row r="295" spans="1:26" ht="15" x14ac:dyDescent="0.25">
      <c r="A295" s="36" t="s">
        <v>83</v>
      </c>
      <c r="B295" s="36" t="s">
        <v>168</v>
      </c>
      <c r="C295" s="36" t="s">
        <v>244</v>
      </c>
      <c r="D295" s="36" t="s">
        <v>217</v>
      </c>
      <c r="E295" s="36" t="s">
        <v>260</v>
      </c>
      <c r="F295" s="36" t="s">
        <v>238</v>
      </c>
      <c r="G295" s="37">
        <v>12</v>
      </c>
      <c r="H295" s="45">
        <f t="shared" si="19"/>
        <v>0.2</v>
      </c>
      <c r="I295" s="38"/>
      <c r="J295" s="37">
        <v>0</v>
      </c>
      <c r="K295" s="37">
        <v>1</v>
      </c>
      <c r="L295" s="37">
        <v>0</v>
      </c>
      <c r="M295" s="37">
        <v>0</v>
      </c>
      <c r="N295" s="37">
        <v>0</v>
      </c>
      <c r="O295" s="36" t="s">
        <v>168</v>
      </c>
      <c r="P295" s="63">
        <v>0</v>
      </c>
      <c r="Q295" s="70">
        <v>1</v>
      </c>
      <c r="R295" s="37">
        <v>0</v>
      </c>
      <c r="S295" s="37">
        <v>0</v>
      </c>
      <c r="T295" s="37">
        <v>0</v>
      </c>
      <c r="U295" s="47">
        <v>2.7777777777777776E-2</v>
      </c>
      <c r="V295" s="47">
        <v>0</v>
      </c>
      <c r="W295" s="47">
        <v>0</v>
      </c>
      <c r="X295" s="47">
        <v>0</v>
      </c>
      <c r="Y295" s="36">
        <f t="shared" si="20"/>
        <v>2.7777777777777776E-2</v>
      </c>
      <c r="Z295" s="49"/>
    </row>
    <row r="296" spans="1:26" ht="15" x14ac:dyDescent="0.25">
      <c r="A296" s="36" t="s">
        <v>86</v>
      </c>
      <c r="B296" s="36" t="s">
        <v>168</v>
      </c>
      <c r="C296" s="36" t="s">
        <v>263</v>
      </c>
      <c r="D296" s="36" t="s">
        <v>216</v>
      </c>
      <c r="E296" s="36" t="s">
        <v>264</v>
      </c>
      <c r="F296" s="36" t="s">
        <v>265</v>
      </c>
      <c r="G296" s="37">
        <v>5</v>
      </c>
      <c r="H296" s="45">
        <f t="shared" si="19"/>
        <v>4.5</v>
      </c>
      <c r="I296" s="38"/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6" t="s">
        <v>168</v>
      </c>
      <c r="P296" s="63">
        <v>0</v>
      </c>
      <c r="Q296" s="70">
        <v>1</v>
      </c>
      <c r="R296" s="37">
        <v>0</v>
      </c>
      <c r="S296" s="37">
        <v>0</v>
      </c>
      <c r="T296" s="37">
        <v>0</v>
      </c>
      <c r="U296" s="47">
        <v>3</v>
      </c>
      <c r="V296" s="47">
        <v>0</v>
      </c>
      <c r="W296" s="47">
        <v>0</v>
      </c>
      <c r="X296" s="47">
        <v>0</v>
      </c>
      <c r="Y296" s="36">
        <f t="shared" si="20"/>
        <v>3</v>
      </c>
      <c r="Z296" s="49" t="s">
        <v>190</v>
      </c>
    </row>
    <row r="297" spans="1:26" ht="15" x14ac:dyDescent="0.25">
      <c r="A297" s="36" t="s">
        <v>86</v>
      </c>
      <c r="B297" s="36" t="s">
        <v>168</v>
      </c>
      <c r="C297" s="36" t="s">
        <v>273</v>
      </c>
      <c r="D297" s="52" t="s">
        <v>216</v>
      </c>
      <c r="E297" s="36" t="s">
        <v>332</v>
      </c>
      <c r="F297" s="36" t="s">
        <v>333</v>
      </c>
      <c r="G297" s="37">
        <v>6</v>
      </c>
      <c r="H297" s="45">
        <f t="shared" si="19"/>
        <v>6.2531711999999988</v>
      </c>
      <c r="I297" s="37">
        <v>280</v>
      </c>
      <c r="J297" s="37">
        <v>0</v>
      </c>
      <c r="K297" s="37">
        <v>2</v>
      </c>
      <c r="L297" s="37">
        <v>0</v>
      </c>
      <c r="M297" s="37">
        <v>6</v>
      </c>
      <c r="N297" s="37">
        <v>0</v>
      </c>
      <c r="O297" s="36" t="s">
        <v>168</v>
      </c>
      <c r="P297" s="63">
        <v>0</v>
      </c>
      <c r="Q297" s="70">
        <v>0.4</v>
      </c>
      <c r="R297" s="37">
        <v>0</v>
      </c>
      <c r="S297" s="37">
        <v>0.4</v>
      </c>
      <c r="T297" s="37">
        <v>0</v>
      </c>
      <c r="U297" s="47">
        <v>0.79049999999999987</v>
      </c>
      <c r="V297" s="47">
        <v>0</v>
      </c>
      <c r="W297" s="47">
        <v>0.26349999999999996</v>
      </c>
      <c r="X297" s="47">
        <v>0</v>
      </c>
      <c r="Y297" s="36">
        <f t="shared" si="20"/>
        <v>1.0539999999999998</v>
      </c>
      <c r="Z297" s="49"/>
    </row>
    <row r="298" spans="1:26" ht="15" x14ac:dyDescent="0.25">
      <c r="A298" s="36" t="s">
        <v>86</v>
      </c>
      <c r="B298" s="36" t="s">
        <v>168</v>
      </c>
      <c r="C298" s="36" t="s">
        <v>266</v>
      </c>
      <c r="D298" s="52" t="s">
        <v>216</v>
      </c>
      <c r="E298" s="36" t="s">
        <v>332</v>
      </c>
      <c r="F298" s="36" t="s">
        <v>333</v>
      </c>
      <c r="G298" s="37">
        <v>6</v>
      </c>
      <c r="H298" s="45">
        <f t="shared" si="19"/>
        <v>1.3415575500000001</v>
      </c>
      <c r="I298" s="37">
        <v>280</v>
      </c>
      <c r="J298" s="37">
        <v>0</v>
      </c>
      <c r="K298" s="37">
        <v>0.5</v>
      </c>
      <c r="L298" s="37">
        <v>0</v>
      </c>
      <c r="M298" s="37">
        <v>1</v>
      </c>
      <c r="N298" s="37">
        <v>0</v>
      </c>
      <c r="O298" s="36" t="s">
        <v>168</v>
      </c>
      <c r="P298" s="63">
        <v>0</v>
      </c>
      <c r="Q298" s="70">
        <v>0.1</v>
      </c>
      <c r="R298" s="37">
        <v>0</v>
      </c>
      <c r="S298" s="37">
        <v>0.1</v>
      </c>
      <c r="T298" s="37">
        <v>0</v>
      </c>
      <c r="U298" s="47">
        <v>0.79049999999999987</v>
      </c>
      <c r="V298" s="47">
        <v>0</v>
      </c>
      <c r="W298" s="47">
        <v>0.26349999999999996</v>
      </c>
      <c r="X298" s="47">
        <v>0</v>
      </c>
      <c r="Y298" s="36">
        <f t="shared" si="20"/>
        <v>1.0539999999999998</v>
      </c>
      <c r="Z298" s="49"/>
    </row>
    <row r="299" spans="1:26" ht="15" x14ac:dyDescent="0.25">
      <c r="A299" s="36" t="s">
        <v>86</v>
      </c>
      <c r="B299" s="36" t="s">
        <v>168</v>
      </c>
      <c r="C299" s="36" t="s">
        <v>269</v>
      </c>
      <c r="D299" s="52" t="s">
        <v>216</v>
      </c>
      <c r="E299" s="36" t="s">
        <v>332</v>
      </c>
      <c r="F299" s="36" t="s">
        <v>333</v>
      </c>
      <c r="G299" s="37">
        <v>6</v>
      </c>
      <c r="H299" s="45">
        <f t="shared" si="19"/>
        <v>1.7850280499999998</v>
      </c>
      <c r="I299" s="37">
        <v>280</v>
      </c>
      <c r="J299" s="37">
        <v>0</v>
      </c>
      <c r="K299" s="37">
        <v>0.5</v>
      </c>
      <c r="L299" s="37">
        <v>0</v>
      </c>
      <c r="M299" s="37">
        <v>2</v>
      </c>
      <c r="N299" s="37">
        <v>0</v>
      </c>
      <c r="O299" s="36" t="s">
        <v>168</v>
      </c>
      <c r="P299" s="63">
        <v>0</v>
      </c>
      <c r="Q299" s="70">
        <v>0.1</v>
      </c>
      <c r="R299" s="37">
        <v>0</v>
      </c>
      <c r="S299" s="37">
        <v>0.1</v>
      </c>
      <c r="T299" s="37">
        <v>0</v>
      </c>
      <c r="U299" s="47">
        <v>0.79049999999999987</v>
      </c>
      <c r="V299" s="47">
        <v>0</v>
      </c>
      <c r="W299" s="47">
        <v>0.26349999999999996</v>
      </c>
      <c r="X299" s="47">
        <v>0</v>
      </c>
      <c r="Y299" s="36">
        <f t="shared" si="20"/>
        <v>1.0539999999999998</v>
      </c>
      <c r="Z299" s="49"/>
    </row>
    <row r="300" spans="1:26" ht="15" x14ac:dyDescent="0.25">
      <c r="A300" s="36" t="s">
        <v>86</v>
      </c>
      <c r="B300" s="36" t="s">
        <v>168</v>
      </c>
      <c r="C300" s="36" t="s">
        <v>4</v>
      </c>
      <c r="D300" s="52" t="s">
        <v>216</v>
      </c>
      <c r="E300" s="36" t="s">
        <v>332</v>
      </c>
      <c r="F300" s="36" t="s">
        <v>333</v>
      </c>
      <c r="G300" s="37">
        <v>6</v>
      </c>
      <c r="H300" s="45">
        <f t="shared" si="19"/>
        <v>5.8097006999999987</v>
      </c>
      <c r="I300" s="37">
        <v>280</v>
      </c>
      <c r="J300" s="37">
        <v>0</v>
      </c>
      <c r="K300" s="37">
        <v>2</v>
      </c>
      <c r="L300" s="37">
        <v>0</v>
      </c>
      <c r="M300" s="37">
        <v>5</v>
      </c>
      <c r="N300" s="37">
        <v>0</v>
      </c>
      <c r="O300" s="36" t="s">
        <v>168</v>
      </c>
      <c r="P300" s="63">
        <v>0</v>
      </c>
      <c r="Q300" s="70">
        <v>0.4</v>
      </c>
      <c r="R300" s="37">
        <v>0</v>
      </c>
      <c r="S300" s="37">
        <v>0.4</v>
      </c>
      <c r="T300" s="37">
        <v>0</v>
      </c>
      <c r="U300" s="47">
        <v>0.79049999999999987</v>
      </c>
      <c r="V300" s="47">
        <v>0</v>
      </c>
      <c r="W300" s="47">
        <v>0.26349999999999996</v>
      </c>
      <c r="X300" s="47">
        <v>0</v>
      </c>
      <c r="Y300" s="36">
        <f t="shared" si="20"/>
        <v>1.0539999999999998</v>
      </c>
      <c r="Z300" s="49"/>
    </row>
    <row r="301" spans="1:26" ht="15" x14ac:dyDescent="0.25">
      <c r="A301" s="36" t="s">
        <v>86</v>
      </c>
      <c r="B301" s="36" t="s">
        <v>168</v>
      </c>
      <c r="C301" s="36" t="s">
        <v>273</v>
      </c>
      <c r="D301" s="36" t="s">
        <v>217</v>
      </c>
      <c r="E301" s="36" t="s">
        <v>375</v>
      </c>
      <c r="F301" s="36" t="s">
        <v>376</v>
      </c>
      <c r="G301" s="37">
        <v>6</v>
      </c>
      <c r="H301" s="45">
        <f t="shared" si="19"/>
        <v>2.5830000000000002</v>
      </c>
      <c r="I301" s="38"/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6" t="s">
        <v>168</v>
      </c>
      <c r="P301" s="63">
        <v>0</v>
      </c>
      <c r="Q301" s="70">
        <v>0.2</v>
      </c>
      <c r="R301" s="37">
        <v>0</v>
      </c>
      <c r="S301" s="37">
        <v>0.4</v>
      </c>
      <c r="T301" s="37">
        <v>0</v>
      </c>
      <c r="U301" s="47">
        <v>2.5</v>
      </c>
      <c r="V301" s="47">
        <v>0</v>
      </c>
      <c r="W301" s="47">
        <v>2.5</v>
      </c>
      <c r="X301" s="47">
        <v>0</v>
      </c>
      <c r="Y301" s="36">
        <f t="shared" si="20"/>
        <v>5</v>
      </c>
      <c r="Z301" s="49"/>
    </row>
    <row r="302" spans="1:26" ht="15" x14ac:dyDescent="0.25">
      <c r="A302" s="36" t="s">
        <v>86</v>
      </c>
      <c r="B302" s="36" t="s">
        <v>168</v>
      </c>
      <c r="C302" s="36" t="s">
        <v>266</v>
      </c>
      <c r="D302" s="36" t="s">
        <v>217</v>
      </c>
      <c r="E302" s="36" t="s">
        <v>375</v>
      </c>
      <c r="F302" s="36" t="s">
        <v>376</v>
      </c>
      <c r="G302" s="37">
        <v>6</v>
      </c>
      <c r="H302" s="45">
        <f t="shared" si="19"/>
        <v>2.5830000000000002</v>
      </c>
      <c r="I302" s="38"/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6" t="s">
        <v>168</v>
      </c>
      <c r="P302" s="63">
        <v>0</v>
      </c>
      <c r="Q302" s="70">
        <v>0.2</v>
      </c>
      <c r="R302" s="37">
        <v>0</v>
      </c>
      <c r="S302" s="37">
        <v>0.4</v>
      </c>
      <c r="T302" s="37">
        <v>0</v>
      </c>
      <c r="U302" s="47">
        <v>2.5</v>
      </c>
      <c r="V302" s="47">
        <v>0</v>
      </c>
      <c r="W302" s="47">
        <v>2.5</v>
      </c>
      <c r="X302" s="47">
        <v>0</v>
      </c>
      <c r="Y302" s="36">
        <f t="shared" si="20"/>
        <v>5</v>
      </c>
      <c r="Z302" s="49"/>
    </row>
    <row r="303" spans="1:26" ht="15" x14ac:dyDescent="0.25">
      <c r="A303" s="36" t="s">
        <v>86</v>
      </c>
      <c r="B303" s="36" t="s">
        <v>168</v>
      </c>
      <c r="C303" s="36" t="s">
        <v>244</v>
      </c>
      <c r="D303" s="36" t="s">
        <v>217</v>
      </c>
      <c r="E303" s="36" t="s">
        <v>375</v>
      </c>
      <c r="F303" s="36" t="s">
        <v>376</v>
      </c>
      <c r="G303" s="37">
        <v>6</v>
      </c>
      <c r="H303" s="45">
        <f t="shared" si="19"/>
        <v>2.5830000000000002</v>
      </c>
      <c r="I303" s="38"/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6" t="s">
        <v>168</v>
      </c>
      <c r="P303" s="63">
        <v>0</v>
      </c>
      <c r="Q303" s="70">
        <v>0.2</v>
      </c>
      <c r="R303" s="37">
        <v>0</v>
      </c>
      <c r="S303" s="37">
        <v>0.4</v>
      </c>
      <c r="T303" s="37">
        <v>0</v>
      </c>
      <c r="U303" s="47">
        <v>2.5</v>
      </c>
      <c r="V303" s="47">
        <v>0</v>
      </c>
      <c r="W303" s="47">
        <v>2.5</v>
      </c>
      <c r="X303" s="47">
        <v>0</v>
      </c>
      <c r="Y303" s="36">
        <f t="shared" si="20"/>
        <v>5</v>
      </c>
      <c r="Z303" s="49"/>
    </row>
    <row r="304" spans="1:26" ht="15" x14ac:dyDescent="0.25">
      <c r="A304" s="36" t="s">
        <v>86</v>
      </c>
      <c r="B304" s="36" t="s">
        <v>168</v>
      </c>
      <c r="C304" s="36" t="s">
        <v>269</v>
      </c>
      <c r="D304" s="36" t="s">
        <v>217</v>
      </c>
      <c r="E304" s="36" t="s">
        <v>375</v>
      </c>
      <c r="F304" s="36" t="s">
        <v>376</v>
      </c>
      <c r="G304" s="37">
        <v>6</v>
      </c>
      <c r="H304" s="45">
        <f t="shared" si="19"/>
        <v>2.5830000000000002</v>
      </c>
      <c r="I304" s="38"/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6" t="s">
        <v>168</v>
      </c>
      <c r="P304" s="63">
        <v>0</v>
      </c>
      <c r="Q304" s="70">
        <v>0.2</v>
      </c>
      <c r="R304" s="37">
        <v>0</v>
      </c>
      <c r="S304" s="37">
        <v>0.4</v>
      </c>
      <c r="T304" s="37">
        <v>0</v>
      </c>
      <c r="U304" s="47">
        <v>2.5</v>
      </c>
      <c r="V304" s="47">
        <v>0</v>
      </c>
      <c r="W304" s="47">
        <v>2.5</v>
      </c>
      <c r="X304" s="47">
        <v>0</v>
      </c>
      <c r="Y304" s="36">
        <f t="shared" si="20"/>
        <v>5</v>
      </c>
      <c r="Z304" s="49"/>
    </row>
    <row r="305" spans="1:26" ht="15" x14ac:dyDescent="0.25">
      <c r="A305" s="36" t="s">
        <v>86</v>
      </c>
      <c r="B305" s="36" t="s">
        <v>168</v>
      </c>
      <c r="C305" s="36" t="s">
        <v>4</v>
      </c>
      <c r="D305" s="36" t="s">
        <v>217</v>
      </c>
      <c r="E305" s="36" t="s">
        <v>375</v>
      </c>
      <c r="F305" s="36" t="s">
        <v>376</v>
      </c>
      <c r="G305" s="37">
        <v>6</v>
      </c>
      <c r="H305" s="45">
        <f t="shared" si="19"/>
        <v>2.5830000000000002</v>
      </c>
      <c r="I305" s="38"/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6" t="s">
        <v>168</v>
      </c>
      <c r="P305" s="63">
        <v>0</v>
      </c>
      <c r="Q305" s="70">
        <v>0.2</v>
      </c>
      <c r="R305" s="37">
        <v>0</v>
      </c>
      <c r="S305" s="37">
        <v>0.4</v>
      </c>
      <c r="T305" s="37">
        <v>0</v>
      </c>
      <c r="U305" s="47">
        <v>2.5</v>
      </c>
      <c r="V305" s="47">
        <v>0</v>
      </c>
      <c r="W305" s="47">
        <v>2.5</v>
      </c>
      <c r="X305" s="47">
        <v>0</v>
      </c>
      <c r="Y305" s="36">
        <f t="shared" si="20"/>
        <v>5</v>
      </c>
      <c r="Z305" s="49"/>
    </row>
    <row r="306" spans="1:26" ht="15" x14ac:dyDescent="0.25">
      <c r="A306" s="36" t="s">
        <v>86</v>
      </c>
      <c r="B306" s="36" t="s">
        <v>168</v>
      </c>
      <c r="C306" s="36" t="s">
        <v>266</v>
      </c>
      <c r="D306" s="36" t="s">
        <v>216</v>
      </c>
      <c r="E306" s="36" t="s">
        <v>486</v>
      </c>
      <c r="F306" s="36" t="s">
        <v>487</v>
      </c>
      <c r="G306" s="37">
        <v>6</v>
      </c>
      <c r="H306" s="45">
        <f t="shared" si="19"/>
        <v>12.082500000000003</v>
      </c>
      <c r="I306" s="37">
        <v>102</v>
      </c>
      <c r="J306" s="37">
        <v>0</v>
      </c>
      <c r="K306" s="37">
        <v>0.5</v>
      </c>
      <c r="L306" s="37">
        <v>0</v>
      </c>
      <c r="M306" s="37">
        <v>2</v>
      </c>
      <c r="N306" s="37">
        <v>0</v>
      </c>
      <c r="O306" s="36" t="s">
        <v>168</v>
      </c>
      <c r="P306" s="63">
        <v>0</v>
      </c>
      <c r="Q306" s="70">
        <v>0</v>
      </c>
      <c r="R306" s="37">
        <v>0</v>
      </c>
      <c r="S306" s="37">
        <v>0</v>
      </c>
      <c r="T306" s="37">
        <v>0</v>
      </c>
      <c r="U306" s="47">
        <v>8.75</v>
      </c>
      <c r="V306" s="47">
        <v>0</v>
      </c>
      <c r="W306" s="47">
        <v>1.25</v>
      </c>
      <c r="X306" s="47">
        <v>0</v>
      </c>
      <c r="Y306" s="36">
        <f t="shared" si="20"/>
        <v>10</v>
      </c>
      <c r="Z306" s="49"/>
    </row>
    <row r="307" spans="1:26" ht="15" x14ac:dyDescent="0.25">
      <c r="A307" s="36" t="s">
        <v>86</v>
      </c>
      <c r="B307" s="36" t="s">
        <v>168</v>
      </c>
      <c r="C307" s="36" t="s">
        <v>269</v>
      </c>
      <c r="D307" s="36" t="s">
        <v>216</v>
      </c>
      <c r="E307" s="36" t="s">
        <v>486</v>
      </c>
      <c r="F307" s="36" t="s">
        <v>487</v>
      </c>
      <c r="G307" s="37">
        <v>6</v>
      </c>
      <c r="H307" s="45">
        <f t="shared" si="19"/>
        <v>12.082500000000003</v>
      </c>
      <c r="I307" s="37">
        <v>102</v>
      </c>
      <c r="J307" s="37">
        <v>0</v>
      </c>
      <c r="K307" s="37">
        <v>0.5</v>
      </c>
      <c r="L307" s="37">
        <v>0</v>
      </c>
      <c r="M307" s="37">
        <v>2</v>
      </c>
      <c r="N307" s="37">
        <v>0</v>
      </c>
      <c r="O307" s="36" t="s">
        <v>168</v>
      </c>
      <c r="P307" s="63">
        <v>0</v>
      </c>
      <c r="Q307" s="70">
        <v>0</v>
      </c>
      <c r="R307" s="37">
        <v>0</v>
      </c>
      <c r="S307" s="37">
        <v>0</v>
      </c>
      <c r="T307" s="37">
        <v>0</v>
      </c>
      <c r="U307" s="47">
        <v>8.75</v>
      </c>
      <c r="V307" s="47">
        <v>0</v>
      </c>
      <c r="W307" s="47">
        <v>1.25</v>
      </c>
      <c r="X307" s="47">
        <v>0</v>
      </c>
      <c r="Y307" s="36">
        <f t="shared" si="20"/>
        <v>10</v>
      </c>
      <c r="Z307" s="49"/>
    </row>
    <row r="308" spans="1:26" ht="15" x14ac:dyDescent="0.25">
      <c r="A308" s="36" t="s">
        <v>86</v>
      </c>
      <c r="B308" s="36" t="s">
        <v>168</v>
      </c>
      <c r="C308" s="36" t="s">
        <v>4</v>
      </c>
      <c r="D308" s="36" t="s">
        <v>216</v>
      </c>
      <c r="E308" s="36" t="s">
        <v>486</v>
      </c>
      <c r="F308" s="36" t="s">
        <v>487</v>
      </c>
      <c r="G308" s="37">
        <v>6</v>
      </c>
      <c r="H308" s="45">
        <f t="shared" si="19"/>
        <v>44.122500000000002</v>
      </c>
      <c r="I308" s="37">
        <v>102</v>
      </c>
      <c r="J308" s="37">
        <v>0</v>
      </c>
      <c r="K308" s="37">
        <v>2</v>
      </c>
      <c r="L308" s="37">
        <v>0</v>
      </c>
      <c r="M308" s="37">
        <v>6</v>
      </c>
      <c r="N308" s="37">
        <v>0</v>
      </c>
      <c r="O308" s="36" t="s">
        <v>168</v>
      </c>
      <c r="P308" s="63">
        <v>0</v>
      </c>
      <c r="Q308" s="70">
        <v>0</v>
      </c>
      <c r="R308" s="37">
        <v>0</v>
      </c>
      <c r="S308" s="37">
        <v>0</v>
      </c>
      <c r="T308" s="37">
        <v>0</v>
      </c>
      <c r="U308" s="47">
        <v>8.75</v>
      </c>
      <c r="V308" s="47">
        <v>0</v>
      </c>
      <c r="W308" s="47">
        <v>1.25</v>
      </c>
      <c r="X308" s="47">
        <v>0</v>
      </c>
      <c r="Y308" s="36">
        <f t="shared" si="20"/>
        <v>10</v>
      </c>
      <c r="Z308" s="49"/>
    </row>
    <row r="309" spans="1:26" ht="15" x14ac:dyDescent="0.25">
      <c r="A309" s="36" t="s">
        <v>86</v>
      </c>
      <c r="B309" s="36" t="s">
        <v>168</v>
      </c>
      <c r="C309" s="36" t="s">
        <v>266</v>
      </c>
      <c r="D309" s="36" t="s">
        <v>216</v>
      </c>
      <c r="E309" s="36" t="s">
        <v>488</v>
      </c>
      <c r="F309" s="36" t="s">
        <v>210</v>
      </c>
      <c r="G309" s="37">
        <v>6</v>
      </c>
      <c r="H309" s="45">
        <f t="shared" si="19"/>
        <v>12.082500000000003</v>
      </c>
      <c r="I309" s="37">
        <v>146</v>
      </c>
      <c r="J309" s="37">
        <v>0</v>
      </c>
      <c r="K309" s="37">
        <v>0.5</v>
      </c>
      <c r="L309" s="37">
        <v>0</v>
      </c>
      <c r="M309" s="37">
        <v>2</v>
      </c>
      <c r="N309" s="37">
        <v>0</v>
      </c>
      <c r="O309" s="36" t="s">
        <v>168</v>
      </c>
      <c r="P309" s="63">
        <v>0</v>
      </c>
      <c r="Q309" s="70">
        <v>0</v>
      </c>
      <c r="R309" s="37">
        <v>0</v>
      </c>
      <c r="S309" s="37">
        <v>0</v>
      </c>
      <c r="T309" s="37">
        <v>0</v>
      </c>
      <c r="U309" s="47">
        <v>8.75</v>
      </c>
      <c r="V309" s="47">
        <v>0</v>
      </c>
      <c r="W309" s="47">
        <v>1.25</v>
      </c>
      <c r="X309" s="47">
        <v>0</v>
      </c>
      <c r="Y309" s="36">
        <f t="shared" si="20"/>
        <v>10</v>
      </c>
      <c r="Z309" s="49"/>
    </row>
    <row r="310" spans="1:26" ht="15" x14ac:dyDescent="0.25">
      <c r="A310" s="36" t="s">
        <v>86</v>
      </c>
      <c r="B310" s="36" t="s">
        <v>168</v>
      </c>
      <c r="C310" s="36" t="s">
        <v>269</v>
      </c>
      <c r="D310" s="36" t="s">
        <v>216</v>
      </c>
      <c r="E310" s="36" t="s">
        <v>488</v>
      </c>
      <c r="F310" s="36" t="s">
        <v>210</v>
      </c>
      <c r="G310" s="37">
        <v>6</v>
      </c>
      <c r="H310" s="45">
        <f t="shared" si="19"/>
        <v>12.082500000000003</v>
      </c>
      <c r="I310" s="37">
        <v>146</v>
      </c>
      <c r="J310" s="37">
        <v>0</v>
      </c>
      <c r="K310" s="37">
        <v>0.5</v>
      </c>
      <c r="L310" s="37">
        <v>0</v>
      </c>
      <c r="M310" s="37">
        <v>2</v>
      </c>
      <c r="N310" s="37">
        <v>0</v>
      </c>
      <c r="O310" s="36" t="s">
        <v>168</v>
      </c>
      <c r="P310" s="63">
        <v>0</v>
      </c>
      <c r="Q310" s="70">
        <v>0</v>
      </c>
      <c r="R310" s="37">
        <v>0</v>
      </c>
      <c r="S310" s="37">
        <v>0</v>
      </c>
      <c r="T310" s="37">
        <v>0</v>
      </c>
      <c r="U310" s="47">
        <v>8.75</v>
      </c>
      <c r="V310" s="47">
        <v>0</v>
      </c>
      <c r="W310" s="47">
        <v>1.25</v>
      </c>
      <c r="X310" s="47">
        <v>0</v>
      </c>
      <c r="Y310" s="36">
        <f t="shared" si="20"/>
        <v>10</v>
      </c>
      <c r="Z310" s="49"/>
    </row>
    <row r="311" spans="1:26" ht="15" x14ac:dyDescent="0.25">
      <c r="A311" s="36" t="s">
        <v>86</v>
      </c>
      <c r="B311" s="36" t="s">
        <v>168</v>
      </c>
      <c r="C311" s="36" t="s">
        <v>4</v>
      </c>
      <c r="D311" s="36" t="s">
        <v>216</v>
      </c>
      <c r="E311" s="36" t="s">
        <v>488</v>
      </c>
      <c r="F311" s="36" t="s">
        <v>210</v>
      </c>
      <c r="G311" s="37">
        <v>6</v>
      </c>
      <c r="H311" s="45">
        <f t="shared" si="19"/>
        <v>44.122500000000002</v>
      </c>
      <c r="I311" s="37">
        <v>146</v>
      </c>
      <c r="J311" s="37">
        <v>0</v>
      </c>
      <c r="K311" s="37">
        <v>2</v>
      </c>
      <c r="L311" s="37">
        <v>0</v>
      </c>
      <c r="M311" s="37">
        <v>6</v>
      </c>
      <c r="N311" s="37">
        <v>0</v>
      </c>
      <c r="O311" s="36" t="s">
        <v>168</v>
      </c>
      <c r="P311" s="63">
        <v>0</v>
      </c>
      <c r="Q311" s="70">
        <v>0</v>
      </c>
      <c r="R311" s="37">
        <v>0</v>
      </c>
      <c r="S311" s="37">
        <v>0</v>
      </c>
      <c r="T311" s="37">
        <v>0</v>
      </c>
      <c r="U311" s="47">
        <v>8.75</v>
      </c>
      <c r="V311" s="47">
        <v>0</v>
      </c>
      <c r="W311" s="47">
        <v>1.25</v>
      </c>
      <c r="X311" s="47">
        <v>0</v>
      </c>
      <c r="Y311" s="36">
        <f t="shared" si="20"/>
        <v>10</v>
      </c>
      <c r="Z311" s="49"/>
    </row>
    <row r="312" spans="1:26" ht="15" x14ac:dyDescent="0.25">
      <c r="A312" s="36" t="s">
        <v>86</v>
      </c>
      <c r="B312" s="36" t="s">
        <v>168</v>
      </c>
      <c r="C312" s="36" t="s">
        <v>4</v>
      </c>
      <c r="D312" s="36" t="s">
        <v>216</v>
      </c>
      <c r="E312" s="36" t="s">
        <v>489</v>
      </c>
      <c r="F312" s="36" t="s">
        <v>209</v>
      </c>
      <c r="G312" s="37">
        <v>6</v>
      </c>
      <c r="H312" s="45">
        <f t="shared" si="19"/>
        <v>44.122500000000002</v>
      </c>
      <c r="I312" s="38"/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6" t="s">
        <v>168</v>
      </c>
      <c r="P312" s="63">
        <v>0</v>
      </c>
      <c r="Q312" s="70">
        <v>2</v>
      </c>
      <c r="R312" s="37">
        <v>0</v>
      </c>
      <c r="S312" s="37">
        <v>6</v>
      </c>
      <c r="T312" s="37">
        <v>0</v>
      </c>
      <c r="U312" s="47">
        <v>8.75</v>
      </c>
      <c r="V312" s="47">
        <v>0</v>
      </c>
      <c r="W312" s="47">
        <v>1.25</v>
      </c>
      <c r="X312" s="47">
        <v>0</v>
      </c>
      <c r="Y312" s="36">
        <f t="shared" si="20"/>
        <v>10</v>
      </c>
      <c r="Z312" s="49"/>
    </row>
    <row r="313" spans="1:26" ht="15" x14ac:dyDescent="0.25">
      <c r="A313" s="36" t="s">
        <v>86</v>
      </c>
      <c r="B313" s="36" t="s">
        <v>168</v>
      </c>
      <c r="C313" s="36" t="s">
        <v>4</v>
      </c>
      <c r="D313" s="36" t="s">
        <v>216</v>
      </c>
      <c r="E313" s="36" t="s">
        <v>490</v>
      </c>
      <c r="F313" s="36" t="s">
        <v>211</v>
      </c>
      <c r="G313" s="37">
        <v>6</v>
      </c>
      <c r="H313" s="45">
        <f t="shared" si="19"/>
        <v>46.226249999999993</v>
      </c>
      <c r="I313" s="38"/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6" t="s">
        <v>168</v>
      </c>
      <c r="P313" s="63">
        <v>0</v>
      </c>
      <c r="Q313" s="70">
        <v>2</v>
      </c>
      <c r="R313" s="37">
        <v>0</v>
      </c>
      <c r="S313" s="37">
        <v>7</v>
      </c>
      <c r="T313" s="37">
        <v>0</v>
      </c>
      <c r="U313" s="47">
        <v>8.75</v>
      </c>
      <c r="V313" s="47">
        <v>0</v>
      </c>
      <c r="W313" s="47">
        <v>1.25</v>
      </c>
      <c r="X313" s="47">
        <v>0</v>
      </c>
      <c r="Y313" s="36">
        <f t="shared" si="20"/>
        <v>10</v>
      </c>
      <c r="Z313" s="49"/>
    </row>
    <row r="314" spans="1:26" ht="15" x14ac:dyDescent="0.25">
      <c r="A314" s="36" t="s">
        <v>86</v>
      </c>
      <c r="B314" s="36" t="s">
        <v>168</v>
      </c>
      <c r="C314" s="36" t="s">
        <v>4</v>
      </c>
      <c r="D314" s="36" t="s">
        <v>222</v>
      </c>
      <c r="E314" s="36" t="s">
        <v>272</v>
      </c>
      <c r="F314" s="36" t="s">
        <v>188</v>
      </c>
      <c r="G314" s="37">
        <v>24</v>
      </c>
      <c r="H314" s="45">
        <f t="shared" si="19"/>
        <v>6.6000000000000014</v>
      </c>
      <c r="I314" s="37">
        <v>32</v>
      </c>
      <c r="J314" s="37">
        <v>0</v>
      </c>
      <c r="K314" s="37">
        <v>3</v>
      </c>
      <c r="L314" s="37">
        <v>0</v>
      </c>
      <c r="M314" s="37">
        <v>0</v>
      </c>
      <c r="N314" s="37">
        <v>0</v>
      </c>
      <c r="O314" s="36" t="s">
        <v>168</v>
      </c>
      <c r="P314" s="63">
        <v>0</v>
      </c>
      <c r="Q314" s="70">
        <v>3</v>
      </c>
      <c r="R314" s="37">
        <v>0</v>
      </c>
      <c r="S314" s="37">
        <v>0</v>
      </c>
      <c r="T314" s="37">
        <v>0</v>
      </c>
      <c r="U314" s="47">
        <f>TFEA/(0.3*G314)</f>
        <v>0.15277777777777782</v>
      </c>
      <c r="V314" s="47">
        <v>0</v>
      </c>
      <c r="W314" s="47">
        <v>0</v>
      </c>
      <c r="X314" s="47">
        <v>0</v>
      </c>
      <c r="Y314" s="36">
        <f t="shared" si="20"/>
        <v>0.15277777777777782</v>
      </c>
      <c r="Z314" s="49"/>
    </row>
    <row r="315" spans="1:26" ht="15" x14ac:dyDescent="0.25">
      <c r="A315" s="36" t="s">
        <v>86</v>
      </c>
      <c r="B315" s="36" t="s">
        <v>168</v>
      </c>
      <c r="C315" s="36" t="s">
        <v>273</v>
      </c>
      <c r="D315" s="36" t="s">
        <v>216</v>
      </c>
      <c r="E315" s="36" t="s">
        <v>410</v>
      </c>
      <c r="F315" s="36" t="s">
        <v>219</v>
      </c>
      <c r="G315" s="37">
        <v>6</v>
      </c>
      <c r="H315" s="45">
        <f t="shared" si="19"/>
        <v>11.290499999999998</v>
      </c>
      <c r="I315" s="37">
        <v>102</v>
      </c>
      <c r="J315" s="37">
        <v>0</v>
      </c>
      <c r="K315" s="37">
        <v>2</v>
      </c>
      <c r="L315" s="37">
        <v>0</v>
      </c>
      <c r="M315" s="37">
        <v>7</v>
      </c>
      <c r="N315" s="37">
        <v>0</v>
      </c>
      <c r="O315" s="36" t="s">
        <v>168</v>
      </c>
      <c r="P315" s="63">
        <v>0</v>
      </c>
      <c r="Q315" s="70">
        <v>0</v>
      </c>
      <c r="R315" s="37">
        <v>0</v>
      </c>
      <c r="S315" s="37">
        <v>0</v>
      </c>
      <c r="T315" s="37">
        <v>0</v>
      </c>
      <c r="U315" s="47">
        <v>1.5</v>
      </c>
      <c r="V315" s="47">
        <v>0</v>
      </c>
      <c r="W315" s="47">
        <v>0.5</v>
      </c>
      <c r="X315" s="47">
        <v>0</v>
      </c>
      <c r="Y315" s="36">
        <f t="shared" si="20"/>
        <v>2</v>
      </c>
      <c r="Z315" s="49"/>
    </row>
    <row r="316" spans="1:26" ht="15" x14ac:dyDescent="0.25">
      <c r="A316" s="36" t="s">
        <v>86</v>
      </c>
      <c r="B316" s="36" t="s">
        <v>168</v>
      </c>
      <c r="C316" s="36" t="s">
        <v>4</v>
      </c>
      <c r="D316" s="36" t="s">
        <v>217</v>
      </c>
      <c r="E316" s="36" t="s">
        <v>491</v>
      </c>
      <c r="F316" s="36" t="s">
        <v>492</v>
      </c>
      <c r="G316" s="37">
        <v>6</v>
      </c>
      <c r="H316" s="45">
        <f t="shared" si="19"/>
        <v>0</v>
      </c>
      <c r="I316" s="38"/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6" t="s">
        <v>168</v>
      </c>
      <c r="P316" s="63">
        <v>0</v>
      </c>
      <c r="Q316" s="70">
        <v>0</v>
      </c>
      <c r="R316" s="37">
        <v>0</v>
      </c>
      <c r="S316" s="37">
        <v>0</v>
      </c>
      <c r="T316" s="37">
        <v>0</v>
      </c>
      <c r="U316" s="47">
        <v>8.75</v>
      </c>
      <c r="V316" s="47">
        <v>0</v>
      </c>
      <c r="W316" s="47">
        <v>1.25</v>
      </c>
      <c r="X316" s="47">
        <v>0</v>
      </c>
      <c r="Y316" s="36">
        <f t="shared" si="20"/>
        <v>10</v>
      </c>
      <c r="Z316" s="49"/>
    </row>
    <row r="317" spans="1:26" ht="15" x14ac:dyDescent="0.25">
      <c r="A317" s="36" t="s">
        <v>86</v>
      </c>
      <c r="B317" s="36" t="s">
        <v>168</v>
      </c>
      <c r="C317" s="36" t="s">
        <v>0</v>
      </c>
      <c r="D317" s="36" t="s">
        <v>217</v>
      </c>
      <c r="E317" s="36" t="s">
        <v>311</v>
      </c>
      <c r="F317" s="36" t="s">
        <v>312</v>
      </c>
      <c r="G317" s="37">
        <v>6</v>
      </c>
      <c r="H317" s="45">
        <f t="shared" si="19"/>
        <v>3.3660000000000005</v>
      </c>
      <c r="I317" s="38"/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6" t="s">
        <v>168</v>
      </c>
      <c r="P317" s="63">
        <v>0</v>
      </c>
      <c r="Q317" s="70">
        <v>0</v>
      </c>
      <c r="R317" s="37">
        <v>0</v>
      </c>
      <c r="S317" s="37">
        <v>1</v>
      </c>
      <c r="T317" s="37">
        <v>0</v>
      </c>
      <c r="U317" s="47">
        <v>0</v>
      </c>
      <c r="V317" s="47">
        <v>0</v>
      </c>
      <c r="W317" s="47">
        <v>2</v>
      </c>
      <c r="X317" s="47">
        <v>0</v>
      </c>
      <c r="Y317" s="36">
        <f t="shared" si="20"/>
        <v>2</v>
      </c>
      <c r="Z317" s="49"/>
    </row>
    <row r="318" spans="1:26" ht="15" x14ac:dyDescent="0.25">
      <c r="A318" s="36" t="s">
        <v>86</v>
      </c>
      <c r="B318" s="36" t="s">
        <v>168</v>
      </c>
      <c r="C318" s="36" t="s">
        <v>4</v>
      </c>
      <c r="D318" s="36" t="s">
        <v>217</v>
      </c>
      <c r="E318" s="36" t="s">
        <v>260</v>
      </c>
      <c r="F318" s="36" t="s">
        <v>238</v>
      </c>
      <c r="G318" s="37">
        <v>12</v>
      </c>
      <c r="H318" s="45">
        <f t="shared" si="19"/>
        <v>0.8</v>
      </c>
      <c r="I318" s="38"/>
      <c r="J318" s="37">
        <v>0</v>
      </c>
      <c r="K318" s="37">
        <v>5</v>
      </c>
      <c r="L318" s="37">
        <v>0</v>
      </c>
      <c r="M318" s="37">
        <v>0</v>
      </c>
      <c r="N318" s="37">
        <v>0</v>
      </c>
      <c r="O318" s="36" t="s">
        <v>168</v>
      </c>
      <c r="P318" s="63">
        <v>0</v>
      </c>
      <c r="Q318" s="70">
        <v>3</v>
      </c>
      <c r="R318" s="37">
        <v>0</v>
      </c>
      <c r="S318" s="37">
        <v>0</v>
      </c>
      <c r="T318" s="37">
        <v>0</v>
      </c>
      <c r="U318" s="47">
        <v>2.7777777777777776E-2</v>
      </c>
      <c r="V318" s="47">
        <v>0</v>
      </c>
      <c r="W318" s="47">
        <v>0</v>
      </c>
      <c r="X318" s="47">
        <v>0</v>
      </c>
      <c r="Y318" s="36">
        <f t="shared" si="20"/>
        <v>2.7777777777777776E-2</v>
      </c>
      <c r="Z318" s="49"/>
    </row>
    <row r="319" spans="1:26" ht="15" x14ac:dyDescent="0.25">
      <c r="A319" s="36" t="s">
        <v>7</v>
      </c>
      <c r="B319" s="36" t="s">
        <v>168</v>
      </c>
      <c r="C319" s="36" t="s">
        <v>273</v>
      </c>
      <c r="D319" s="36" t="s">
        <v>216</v>
      </c>
      <c r="E319" s="36" t="s">
        <v>493</v>
      </c>
      <c r="F319" s="36" t="s">
        <v>234</v>
      </c>
      <c r="G319" s="37">
        <v>6</v>
      </c>
      <c r="H319" s="45">
        <f t="shared" si="19"/>
        <v>43.24499999999999</v>
      </c>
      <c r="I319" s="37">
        <v>64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6" t="s">
        <v>168</v>
      </c>
      <c r="P319" s="63">
        <v>0</v>
      </c>
      <c r="Q319" s="70">
        <v>2</v>
      </c>
      <c r="R319" s="37">
        <v>0</v>
      </c>
      <c r="S319" s="37">
        <v>3</v>
      </c>
      <c r="T319" s="37">
        <v>0</v>
      </c>
      <c r="U319" s="47">
        <v>5</v>
      </c>
      <c r="V319" s="47">
        <v>0</v>
      </c>
      <c r="W319" s="47">
        <v>5</v>
      </c>
      <c r="X319" s="47">
        <v>0</v>
      </c>
      <c r="Y319" s="36">
        <f t="shared" si="20"/>
        <v>10</v>
      </c>
      <c r="Z319" s="49" t="s">
        <v>190</v>
      </c>
    </row>
    <row r="320" spans="1:26" ht="15" x14ac:dyDescent="0.25">
      <c r="A320" s="36" t="s">
        <v>7</v>
      </c>
      <c r="B320" s="36" t="s">
        <v>168</v>
      </c>
      <c r="C320" s="36" t="s">
        <v>266</v>
      </c>
      <c r="D320" s="36" t="s">
        <v>216</v>
      </c>
      <c r="E320" s="36" t="s">
        <v>493</v>
      </c>
      <c r="F320" s="36" t="s">
        <v>234</v>
      </c>
      <c r="G320" s="37">
        <v>6</v>
      </c>
      <c r="H320" s="45">
        <f t="shared" si="19"/>
        <v>12.915000000000003</v>
      </c>
      <c r="I320" s="37">
        <v>64</v>
      </c>
      <c r="J320" s="37">
        <v>0</v>
      </c>
      <c r="K320" s="37">
        <v>0.5</v>
      </c>
      <c r="L320" s="37">
        <v>0</v>
      </c>
      <c r="M320" s="37">
        <v>1</v>
      </c>
      <c r="N320" s="37">
        <v>0</v>
      </c>
      <c r="O320" s="36" t="s">
        <v>168</v>
      </c>
      <c r="P320" s="63">
        <v>0</v>
      </c>
      <c r="Q320" s="70">
        <v>0</v>
      </c>
      <c r="R320" s="37">
        <v>0</v>
      </c>
      <c r="S320" s="37">
        <v>0</v>
      </c>
      <c r="T320" s="37">
        <v>0</v>
      </c>
      <c r="U320" s="47">
        <v>5</v>
      </c>
      <c r="V320" s="47">
        <v>0</v>
      </c>
      <c r="W320" s="47">
        <v>5</v>
      </c>
      <c r="X320" s="47">
        <v>0</v>
      </c>
      <c r="Y320" s="36">
        <f t="shared" si="20"/>
        <v>10</v>
      </c>
      <c r="Z320" s="49" t="s">
        <v>190</v>
      </c>
    </row>
    <row r="321" spans="1:26" ht="15" x14ac:dyDescent="0.25">
      <c r="A321" s="36" t="s">
        <v>7</v>
      </c>
      <c r="B321" s="36" t="s">
        <v>168</v>
      </c>
      <c r="C321" s="36" t="s">
        <v>269</v>
      </c>
      <c r="D321" s="36" t="s">
        <v>216</v>
      </c>
      <c r="E321" s="36" t="s">
        <v>493</v>
      </c>
      <c r="F321" s="36" t="s">
        <v>234</v>
      </c>
      <c r="G321" s="37">
        <v>6</v>
      </c>
      <c r="H321" s="45">
        <f t="shared" si="19"/>
        <v>12.915000000000003</v>
      </c>
      <c r="I321" s="37">
        <v>64</v>
      </c>
      <c r="J321" s="37">
        <v>0</v>
      </c>
      <c r="K321" s="37">
        <v>0.5</v>
      </c>
      <c r="L321" s="37">
        <v>0</v>
      </c>
      <c r="M321" s="37">
        <v>1</v>
      </c>
      <c r="N321" s="37">
        <v>0</v>
      </c>
      <c r="O321" s="36" t="s">
        <v>168</v>
      </c>
      <c r="P321" s="63">
        <v>0</v>
      </c>
      <c r="Q321" s="70">
        <v>0</v>
      </c>
      <c r="R321" s="37">
        <v>0</v>
      </c>
      <c r="S321" s="37">
        <v>0</v>
      </c>
      <c r="T321" s="37">
        <v>0</v>
      </c>
      <c r="U321" s="47">
        <v>5</v>
      </c>
      <c r="V321" s="47">
        <v>0</v>
      </c>
      <c r="W321" s="47">
        <v>5</v>
      </c>
      <c r="X321" s="47">
        <v>0</v>
      </c>
      <c r="Y321" s="36">
        <f t="shared" si="20"/>
        <v>10</v>
      </c>
      <c r="Z321" s="49"/>
    </row>
    <row r="322" spans="1:26" ht="15" x14ac:dyDescent="0.25">
      <c r="A322" s="36" t="s">
        <v>7</v>
      </c>
      <c r="B322" s="36" t="s">
        <v>168</v>
      </c>
      <c r="C322" s="36" t="s">
        <v>4</v>
      </c>
      <c r="D322" s="36" t="s">
        <v>216</v>
      </c>
      <c r="E322" s="36" t="s">
        <v>493</v>
      </c>
      <c r="F322" s="36" t="s">
        <v>234</v>
      </c>
      <c r="G322" s="37">
        <v>6</v>
      </c>
      <c r="H322" s="45">
        <f t="shared" si="19"/>
        <v>17.415000000000003</v>
      </c>
      <c r="I322" s="37">
        <v>64</v>
      </c>
      <c r="J322" s="37">
        <v>0</v>
      </c>
      <c r="K322" s="37">
        <v>1</v>
      </c>
      <c r="L322" s="37">
        <v>0</v>
      </c>
      <c r="M322" s="37">
        <v>1</v>
      </c>
      <c r="N322" s="37">
        <v>0</v>
      </c>
      <c r="O322" s="36" t="s">
        <v>168</v>
      </c>
      <c r="P322" s="63">
        <v>0</v>
      </c>
      <c r="Q322" s="70">
        <v>0</v>
      </c>
      <c r="R322" s="37">
        <v>0</v>
      </c>
      <c r="S322" s="37">
        <v>0</v>
      </c>
      <c r="T322" s="37">
        <v>0</v>
      </c>
      <c r="U322" s="47">
        <v>5</v>
      </c>
      <c r="V322" s="47">
        <v>0</v>
      </c>
      <c r="W322" s="47">
        <v>5</v>
      </c>
      <c r="X322" s="47">
        <v>0</v>
      </c>
      <c r="Y322" s="36">
        <f t="shared" si="20"/>
        <v>10</v>
      </c>
      <c r="Z322" s="49"/>
    </row>
    <row r="323" spans="1:26" ht="15" x14ac:dyDescent="0.25">
      <c r="A323" s="36" t="s">
        <v>7</v>
      </c>
      <c r="B323" s="36" t="s">
        <v>168</v>
      </c>
      <c r="C323" s="36" t="s">
        <v>266</v>
      </c>
      <c r="D323" s="36" t="s">
        <v>216</v>
      </c>
      <c r="E323" s="36" t="s">
        <v>337</v>
      </c>
      <c r="F323" s="36" t="s">
        <v>212</v>
      </c>
      <c r="G323" s="37">
        <v>6</v>
      </c>
      <c r="H323" s="45">
        <f t="shared" si="19"/>
        <v>12.915000000000003</v>
      </c>
      <c r="I323" s="37">
        <v>125</v>
      </c>
      <c r="J323" s="37">
        <v>0</v>
      </c>
      <c r="K323" s="37">
        <v>0.5</v>
      </c>
      <c r="L323" s="37">
        <v>0</v>
      </c>
      <c r="M323" s="37">
        <v>1</v>
      </c>
      <c r="N323" s="37">
        <v>0</v>
      </c>
      <c r="O323" s="36" t="s">
        <v>168</v>
      </c>
      <c r="P323" s="63">
        <v>0</v>
      </c>
      <c r="Q323" s="70">
        <v>0</v>
      </c>
      <c r="R323" s="37">
        <v>0</v>
      </c>
      <c r="S323" s="37">
        <v>0</v>
      </c>
      <c r="T323" s="37">
        <v>0</v>
      </c>
      <c r="U323" s="47">
        <v>5</v>
      </c>
      <c r="V323" s="47">
        <v>0</v>
      </c>
      <c r="W323" s="47">
        <v>5</v>
      </c>
      <c r="X323" s="47">
        <v>0</v>
      </c>
      <c r="Y323" s="36">
        <f t="shared" si="20"/>
        <v>10</v>
      </c>
      <c r="Z323" s="49"/>
    </row>
    <row r="324" spans="1:26" ht="15" x14ac:dyDescent="0.25">
      <c r="A324" s="36" t="s">
        <v>7</v>
      </c>
      <c r="B324" s="36" t="s">
        <v>168</v>
      </c>
      <c r="C324" s="36" t="s">
        <v>269</v>
      </c>
      <c r="D324" s="36" t="s">
        <v>216</v>
      </c>
      <c r="E324" s="36" t="s">
        <v>337</v>
      </c>
      <c r="F324" s="36" t="s">
        <v>212</v>
      </c>
      <c r="G324" s="37">
        <v>6</v>
      </c>
      <c r="H324" s="45">
        <f t="shared" si="19"/>
        <v>12.915000000000003</v>
      </c>
      <c r="I324" s="37">
        <v>125</v>
      </c>
      <c r="J324" s="37">
        <v>0</v>
      </c>
      <c r="K324" s="37">
        <v>0.5</v>
      </c>
      <c r="L324" s="37">
        <v>0</v>
      </c>
      <c r="M324" s="37">
        <v>1</v>
      </c>
      <c r="N324" s="37">
        <v>0</v>
      </c>
      <c r="O324" s="36" t="s">
        <v>168</v>
      </c>
      <c r="P324" s="63">
        <v>0</v>
      </c>
      <c r="Q324" s="70">
        <v>0</v>
      </c>
      <c r="R324" s="37">
        <v>0</v>
      </c>
      <c r="S324" s="37">
        <v>0</v>
      </c>
      <c r="T324" s="37">
        <v>0</v>
      </c>
      <c r="U324" s="47">
        <v>5</v>
      </c>
      <c r="V324" s="47">
        <v>0</v>
      </c>
      <c r="W324" s="47">
        <v>5</v>
      </c>
      <c r="X324" s="47">
        <v>0</v>
      </c>
      <c r="Y324" s="36">
        <f t="shared" si="20"/>
        <v>10</v>
      </c>
      <c r="Z324" s="49"/>
    </row>
    <row r="325" spans="1:26" ht="15" x14ac:dyDescent="0.25">
      <c r="A325" s="36" t="s">
        <v>7</v>
      </c>
      <c r="B325" s="36" t="s">
        <v>168</v>
      </c>
      <c r="C325" s="36" t="s">
        <v>4</v>
      </c>
      <c r="D325" s="36" t="s">
        <v>216</v>
      </c>
      <c r="E325" s="36" t="s">
        <v>337</v>
      </c>
      <c r="F325" s="36" t="s">
        <v>212</v>
      </c>
      <c r="G325" s="37">
        <v>6</v>
      </c>
      <c r="H325" s="45">
        <f t="shared" si="19"/>
        <v>34.244999999999997</v>
      </c>
      <c r="I325" s="37">
        <v>125</v>
      </c>
      <c r="J325" s="37">
        <v>0</v>
      </c>
      <c r="K325" s="37">
        <v>1</v>
      </c>
      <c r="L325" s="37">
        <v>0</v>
      </c>
      <c r="M325" s="37">
        <v>3</v>
      </c>
      <c r="N325" s="37">
        <v>0</v>
      </c>
      <c r="O325" s="36" t="s">
        <v>168</v>
      </c>
      <c r="P325" s="63">
        <v>0</v>
      </c>
      <c r="Q325" s="70">
        <v>0</v>
      </c>
      <c r="R325" s="37">
        <v>0</v>
      </c>
      <c r="S325" s="37">
        <v>0</v>
      </c>
      <c r="T325" s="37">
        <v>0</v>
      </c>
      <c r="U325" s="47">
        <v>5</v>
      </c>
      <c r="V325" s="47">
        <v>0</v>
      </c>
      <c r="W325" s="47">
        <v>5</v>
      </c>
      <c r="X325" s="47">
        <v>0</v>
      </c>
      <c r="Y325" s="36">
        <f t="shared" si="20"/>
        <v>10</v>
      </c>
      <c r="Z325" s="49"/>
    </row>
    <row r="326" spans="1:26" ht="15" x14ac:dyDescent="0.25">
      <c r="A326" s="36" t="s">
        <v>7</v>
      </c>
      <c r="B326" s="36" t="s">
        <v>168</v>
      </c>
      <c r="C326" s="36" t="s">
        <v>273</v>
      </c>
      <c r="D326" s="36" t="s">
        <v>216</v>
      </c>
      <c r="E326" s="36" t="s">
        <v>436</v>
      </c>
      <c r="F326" s="36" t="s">
        <v>437</v>
      </c>
      <c r="G326" s="37">
        <v>6</v>
      </c>
      <c r="H326" s="45">
        <f t="shared" si="19"/>
        <v>12.915000000000003</v>
      </c>
      <c r="I326" s="37">
        <v>74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6" t="s">
        <v>168</v>
      </c>
      <c r="P326" s="63">
        <v>0</v>
      </c>
      <c r="Q326" s="70">
        <v>2</v>
      </c>
      <c r="R326" s="37">
        <v>0</v>
      </c>
      <c r="S326" s="37">
        <v>4</v>
      </c>
      <c r="T326" s="37">
        <v>0</v>
      </c>
      <c r="U326" s="47">
        <v>1.25</v>
      </c>
      <c r="V326" s="47">
        <v>0</v>
      </c>
      <c r="W326" s="47">
        <v>1.25</v>
      </c>
      <c r="X326" s="47">
        <v>0</v>
      </c>
      <c r="Y326" s="36">
        <f t="shared" si="20"/>
        <v>2.5</v>
      </c>
      <c r="Z326" s="49"/>
    </row>
    <row r="327" spans="1:26" ht="15" x14ac:dyDescent="0.25">
      <c r="A327" s="36" t="s">
        <v>7</v>
      </c>
      <c r="B327" s="36" t="s">
        <v>168</v>
      </c>
      <c r="C327" s="36" t="s">
        <v>266</v>
      </c>
      <c r="D327" s="36" t="s">
        <v>216</v>
      </c>
      <c r="E327" s="36" t="s">
        <v>436</v>
      </c>
      <c r="F327" s="36" t="s">
        <v>437</v>
      </c>
      <c r="G327" s="37">
        <v>6</v>
      </c>
      <c r="H327" s="45">
        <f t="shared" si="19"/>
        <v>4.2806249999999997</v>
      </c>
      <c r="I327" s="37">
        <v>74</v>
      </c>
      <c r="J327" s="37">
        <v>0</v>
      </c>
      <c r="K327" s="37">
        <v>0.5</v>
      </c>
      <c r="L327" s="37">
        <v>0</v>
      </c>
      <c r="M327" s="37">
        <v>1.5</v>
      </c>
      <c r="N327" s="37">
        <v>0</v>
      </c>
      <c r="O327" s="36" t="s">
        <v>168</v>
      </c>
      <c r="P327" s="63">
        <v>0</v>
      </c>
      <c r="Q327" s="70">
        <v>0</v>
      </c>
      <c r="R327" s="37">
        <v>0</v>
      </c>
      <c r="S327" s="37">
        <v>0</v>
      </c>
      <c r="T327" s="37">
        <v>0</v>
      </c>
      <c r="U327" s="47">
        <v>1.25</v>
      </c>
      <c r="V327" s="47">
        <v>0</v>
      </c>
      <c r="W327" s="47">
        <v>1.25</v>
      </c>
      <c r="X327" s="47">
        <v>0</v>
      </c>
      <c r="Y327" s="36">
        <f t="shared" si="20"/>
        <v>2.5</v>
      </c>
      <c r="Z327" s="49"/>
    </row>
    <row r="328" spans="1:26" ht="15" x14ac:dyDescent="0.25">
      <c r="A328" s="36" t="s">
        <v>7</v>
      </c>
      <c r="B328" s="36" t="s">
        <v>168</v>
      </c>
      <c r="C328" s="36" t="s">
        <v>269</v>
      </c>
      <c r="D328" s="36" t="s">
        <v>216</v>
      </c>
      <c r="E328" s="36" t="s">
        <v>436</v>
      </c>
      <c r="F328" s="36" t="s">
        <v>437</v>
      </c>
      <c r="G328" s="37">
        <v>6</v>
      </c>
      <c r="H328" s="45">
        <f t="shared" si="19"/>
        <v>4.2806249999999997</v>
      </c>
      <c r="I328" s="37">
        <v>74</v>
      </c>
      <c r="J328" s="37">
        <v>0</v>
      </c>
      <c r="K328" s="37">
        <v>0.5</v>
      </c>
      <c r="L328" s="37">
        <v>0</v>
      </c>
      <c r="M328" s="37">
        <v>1.5</v>
      </c>
      <c r="N328" s="37">
        <v>0</v>
      </c>
      <c r="O328" s="36" t="s">
        <v>168</v>
      </c>
      <c r="P328" s="63">
        <v>0</v>
      </c>
      <c r="Q328" s="70">
        <v>0</v>
      </c>
      <c r="R328" s="37">
        <v>0</v>
      </c>
      <c r="S328" s="37">
        <v>0</v>
      </c>
      <c r="T328" s="37">
        <v>0</v>
      </c>
      <c r="U328" s="47">
        <v>1.25</v>
      </c>
      <c r="V328" s="47">
        <v>0</v>
      </c>
      <c r="W328" s="47">
        <v>1.25</v>
      </c>
      <c r="X328" s="47">
        <v>0</v>
      </c>
      <c r="Y328" s="36">
        <f t="shared" si="20"/>
        <v>2.5</v>
      </c>
      <c r="Z328" s="49"/>
    </row>
    <row r="329" spans="1:26" ht="15" x14ac:dyDescent="0.25">
      <c r="A329" s="36" t="s">
        <v>7</v>
      </c>
      <c r="B329" s="36" t="s">
        <v>168</v>
      </c>
      <c r="C329" s="36" t="s">
        <v>4</v>
      </c>
      <c r="D329" s="36" t="s">
        <v>216</v>
      </c>
      <c r="E329" s="36" t="s">
        <v>436</v>
      </c>
      <c r="F329" s="36" t="s">
        <v>437</v>
      </c>
      <c r="G329" s="37">
        <v>6</v>
      </c>
      <c r="H329" s="45">
        <f t="shared" si="19"/>
        <v>8.5612499999999994</v>
      </c>
      <c r="I329" s="37">
        <v>74</v>
      </c>
      <c r="J329" s="37">
        <v>0</v>
      </c>
      <c r="K329" s="37">
        <v>1</v>
      </c>
      <c r="L329" s="37">
        <v>0</v>
      </c>
      <c r="M329" s="37">
        <v>3</v>
      </c>
      <c r="N329" s="37">
        <v>0</v>
      </c>
      <c r="O329" s="36" t="s">
        <v>168</v>
      </c>
      <c r="P329" s="63">
        <v>0</v>
      </c>
      <c r="Q329" s="70">
        <v>0</v>
      </c>
      <c r="R329" s="37">
        <v>0</v>
      </c>
      <c r="S329" s="37">
        <v>0</v>
      </c>
      <c r="T329" s="37">
        <v>0</v>
      </c>
      <c r="U329" s="47">
        <v>1.25</v>
      </c>
      <c r="V329" s="47">
        <v>0</v>
      </c>
      <c r="W329" s="47">
        <v>1.25</v>
      </c>
      <c r="X329" s="47">
        <v>0</v>
      </c>
      <c r="Y329" s="36">
        <f t="shared" si="20"/>
        <v>2.5</v>
      </c>
      <c r="Z329" s="49"/>
    </row>
    <row r="330" spans="1:26" ht="15" x14ac:dyDescent="0.25">
      <c r="A330" s="36" t="s">
        <v>7</v>
      </c>
      <c r="B330" s="36" t="s">
        <v>168</v>
      </c>
      <c r="C330" s="36" t="s">
        <v>4</v>
      </c>
      <c r="D330" s="36" t="s">
        <v>222</v>
      </c>
      <c r="E330" s="36" t="s">
        <v>272</v>
      </c>
      <c r="F330" s="36" t="s">
        <v>188</v>
      </c>
      <c r="G330" s="37">
        <v>24</v>
      </c>
      <c r="H330" s="45">
        <f t="shared" si="19"/>
        <v>5.5</v>
      </c>
      <c r="I330" s="37">
        <v>32</v>
      </c>
      <c r="J330" s="37">
        <v>0</v>
      </c>
      <c r="K330" s="37">
        <v>2</v>
      </c>
      <c r="L330" s="37">
        <v>0</v>
      </c>
      <c r="M330" s="37">
        <v>0</v>
      </c>
      <c r="N330" s="37">
        <v>0</v>
      </c>
      <c r="O330" s="36" t="s">
        <v>168</v>
      </c>
      <c r="P330" s="63">
        <v>0</v>
      </c>
      <c r="Q330" s="70">
        <v>3</v>
      </c>
      <c r="R330" s="37">
        <v>0</v>
      </c>
      <c r="S330" s="37">
        <v>0</v>
      </c>
      <c r="T330" s="37">
        <v>0</v>
      </c>
      <c r="U330" s="47">
        <f>TFEA/(0.3*G330)</f>
        <v>0.15277777777777782</v>
      </c>
      <c r="V330" s="47">
        <v>0</v>
      </c>
      <c r="W330" s="47">
        <v>0</v>
      </c>
      <c r="X330" s="47">
        <v>0</v>
      </c>
      <c r="Y330" s="36">
        <f t="shared" si="20"/>
        <v>0.15277777777777782</v>
      </c>
      <c r="Z330" s="49"/>
    </row>
    <row r="331" spans="1:26" ht="15" x14ac:dyDescent="0.25">
      <c r="A331" s="36" t="s">
        <v>7</v>
      </c>
      <c r="B331" s="36" t="s">
        <v>168</v>
      </c>
      <c r="C331" s="36" t="s">
        <v>273</v>
      </c>
      <c r="D331" s="36" t="s">
        <v>216</v>
      </c>
      <c r="E331" s="36" t="s">
        <v>274</v>
      </c>
      <c r="F331" s="36" t="s">
        <v>275</v>
      </c>
      <c r="G331" s="37">
        <v>6</v>
      </c>
      <c r="H331" s="45">
        <f t="shared" si="19"/>
        <v>18.022499999999997</v>
      </c>
      <c r="I331" s="37">
        <v>90</v>
      </c>
      <c r="J331" s="37">
        <v>0</v>
      </c>
      <c r="K331" s="37">
        <v>2</v>
      </c>
      <c r="L331" s="37">
        <v>0</v>
      </c>
      <c r="M331" s="37">
        <v>5</v>
      </c>
      <c r="N331" s="37">
        <v>0</v>
      </c>
      <c r="O331" s="36" t="s">
        <v>168</v>
      </c>
      <c r="P331" s="63">
        <v>0</v>
      </c>
      <c r="Q331" s="70">
        <v>0</v>
      </c>
      <c r="R331" s="37">
        <v>0</v>
      </c>
      <c r="S331" s="37">
        <v>0</v>
      </c>
      <c r="T331" s="37">
        <v>0</v>
      </c>
      <c r="U331" s="47">
        <v>1.4999999999999998</v>
      </c>
      <c r="V331" s="47">
        <v>0</v>
      </c>
      <c r="W331" s="47">
        <v>1.4999999999999998</v>
      </c>
      <c r="X331" s="47">
        <v>0</v>
      </c>
      <c r="Y331" s="36">
        <f t="shared" si="20"/>
        <v>2.9999999999999996</v>
      </c>
      <c r="Z331" s="49"/>
    </row>
    <row r="332" spans="1:26" ht="15" x14ac:dyDescent="0.25">
      <c r="A332" s="36" t="s">
        <v>7</v>
      </c>
      <c r="B332" s="36" t="s">
        <v>168</v>
      </c>
      <c r="C332" s="36" t="s">
        <v>273</v>
      </c>
      <c r="D332" s="36" t="s">
        <v>216</v>
      </c>
      <c r="E332" s="36" t="s">
        <v>276</v>
      </c>
      <c r="F332" s="36" t="s">
        <v>277</v>
      </c>
      <c r="G332" s="37">
        <v>6</v>
      </c>
      <c r="H332" s="45">
        <f t="shared" si="19"/>
        <v>12.015000000000002</v>
      </c>
      <c r="I332" s="37">
        <v>1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6" t="s">
        <v>168</v>
      </c>
      <c r="P332" s="63">
        <v>0</v>
      </c>
      <c r="Q332" s="70">
        <v>2</v>
      </c>
      <c r="R332" s="37">
        <v>0</v>
      </c>
      <c r="S332" s="37">
        <v>5</v>
      </c>
      <c r="T332" s="37">
        <v>0</v>
      </c>
      <c r="U332" s="47">
        <v>1</v>
      </c>
      <c r="V332" s="47">
        <v>0</v>
      </c>
      <c r="W332" s="47">
        <v>1</v>
      </c>
      <c r="X332" s="47">
        <v>0</v>
      </c>
      <c r="Y332" s="36">
        <f t="shared" si="20"/>
        <v>2</v>
      </c>
      <c r="Z332" s="49"/>
    </row>
    <row r="333" spans="1:26" ht="15" x14ac:dyDescent="0.25">
      <c r="A333" s="36" t="s">
        <v>7</v>
      </c>
      <c r="B333" s="36" t="s">
        <v>168</v>
      </c>
      <c r="C333" s="36" t="s">
        <v>273</v>
      </c>
      <c r="D333" s="36" t="s">
        <v>216</v>
      </c>
      <c r="E333" s="36" t="s">
        <v>278</v>
      </c>
      <c r="F333" s="36" t="s">
        <v>279</v>
      </c>
      <c r="G333" s="37">
        <v>6</v>
      </c>
      <c r="H333" s="45">
        <f t="shared" si="19"/>
        <v>6.0075000000000012</v>
      </c>
      <c r="I333" s="38"/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6" t="s">
        <v>168</v>
      </c>
      <c r="P333" s="63">
        <v>0</v>
      </c>
      <c r="Q333" s="70">
        <v>2</v>
      </c>
      <c r="R333" s="37">
        <v>0</v>
      </c>
      <c r="S333" s="37">
        <v>5</v>
      </c>
      <c r="T333" s="37">
        <v>0</v>
      </c>
      <c r="U333" s="47">
        <v>0.5</v>
      </c>
      <c r="V333" s="47">
        <v>0</v>
      </c>
      <c r="W333" s="47">
        <v>0.5</v>
      </c>
      <c r="X333" s="47">
        <v>0</v>
      </c>
      <c r="Y333" s="36">
        <f t="shared" si="20"/>
        <v>1</v>
      </c>
      <c r="Z333" s="49"/>
    </row>
    <row r="334" spans="1:26" ht="15" x14ac:dyDescent="0.25">
      <c r="A334" s="36" t="s">
        <v>7</v>
      </c>
      <c r="B334" s="36" t="s">
        <v>168</v>
      </c>
      <c r="C334" s="36" t="s">
        <v>273</v>
      </c>
      <c r="D334" s="36" t="s">
        <v>222</v>
      </c>
      <c r="E334" s="36" t="s">
        <v>280</v>
      </c>
      <c r="F334" s="36" t="s">
        <v>188</v>
      </c>
      <c r="G334" s="37">
        <v>24</v>
      </c>
      <c r="H334" s="45">
        <f t="shared" si="19"/>
        <v>1.1000000000000005</v>
      </c>
      <c r="I334" s="37">
        <v>38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6" t="s">
        <v>168</v>
      </c>
      <c r="P334" s="63">
        <v>0</v>
      </c>
      <c r="Q334" s="70">
        <v>1</v>
      </c>
      <c r="R334" s="37">
        <v>0</v>
      </c>
      <c r="S334" s="37">
        <v>0</v>
      </c>
      <c r="T334" s="37">
        <v>0</v>
      </c>
      <c r="U334" s="47">
        <f>TFEA/(0.3*G334)</f>
        <v>0.15277777777777782</v>
      </c>
      <c r="V334" s="47">
        <v>0</v>
      </c>
      <c r="W334" s="47">
        <v>0</v>
      </c>
      <c r="X334" s="47">
        <v>0</v>
      </c>
      <c r="Y334" s="36">
        <f t="shared" si="20"/>
        <v>0.15277777777777782</v>
      </c>
      <c r="Z334" s="49"/>
    </row>
    <row r="335" spans="1:26" ht="15" x14ac:dyDescent="0.25">
      <c r="A335" s="36" t="s">
        <v>7</v>
      </c>
      <c r="B335" s="36" t="s">
        <v>168</v>
      </c>
      <c r="C335" s="36" t="s">
        <v>273</v>
      </c>
      <c r="D335" s="36" t="s">
        <v>216</v>
      </c>
      <c r="E335" s="36" t="s">
        <v>494</v>
      </c>
      <c r="F335" s="36" t="s">
        <v>495</v>
      </c>
      <c r="G335" s="37">
        <v>6</v>
      </c>
      <c r="H335" s="45">
        <f t="shared" si="19"/>
        <v>43.830000000000013</v>
      </c>
      <c r="I335" s="37">
        <v>82</v>
      </c>
      <c r="J335" s="37">
        <v>0</v>
      </c>
      <c r="K335" s="37">
        <v>2</v>
      </c>
      <c r="L335" s="37">
        <v>0</v>
      </c>
      <c r="M335" s="37">
        <v>4</v>
      </c>
      <c r="N335" s="37">
        <v>0</v>
      </c>
      <c r="O335" s="36" t="s">
        <v>168</v>
      </c>
      <c r="P335" s="63">
        <v>0</v>
      </c>
      <c r="Q335" s="70">
        <v>0</v>
      </c>
      <c r="R335" s="37">
        <v>0</v>
      </c>
      <c r="S335" s="37">
        <v>0</v>
      </c>
      <c r="T335" s="37">
        <v>0</v>
      </c>
      <c r="U335" s="47">
        <v>7.5</v>
      </c>
      <c r="V335" s="47">
        <v>0</v>
      </c>
      <c r="W335" s="47">
        <v>2.5</v>
      </c>
      <c r="X335" s="47">
        <v>0</v>
      </c>
      <c r="Y335" s="36">
        <f t="shared" si="20"/>
        <v>10</v>
      </c>
      <c r="Z335" s="49"/>
    </row>
    <row r="336" spans="1:26" ht="15" x14ac:dyDescent="0.25">
      <c r="A336" s="36" t="s">
        <v>7</v>
      </c>
      <c r="B336" s="36" t="s">
        <v>168</v>
      </c>
      <c r="C336" s="36" t="s">
        <v>269</v>
      </c>
      <c r="D336" s="36" t="s">
        <v>222</v>
      </c>
      <c r="E336" s="36" t="s">
        <v>304</v>
      </c>
      <c r="F336" s="36" t="s">
        <v>188</v>
      </c>
      <c r="G336" s="37">
        <v>24</v>
      </c>
      <c r="H336" s="45">
        <f t="shared" si="19"/>
        <v>1.1000000000000005</v>
      </c>
      <c r="I336" s="37">
        <v>9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6" t="s">
        <v>168</v>
      </c>
      <c r="P336" s="63">
        <v>0</v>
      </c>
      <c r="Q336" s="70">
        <v>1</v>
      </c>
      <c r="R336" s="37">
        <v>0</v>
      </c>
      <c r="S336" s="37">
        <v>0</v>
      </c>
      <c r="T336" s="37">
        <v>0</v>
      </c>
      <c r="U336" s="47">
        <f>TFEA/(0.3*G336)</f>
        <v>0.15277777777777782</v>
      </c>
      <c r="V336" s="47">
        <v>0</v>
      </c>
      <c r="W336" s="47">
        <v>0</v>
      </c>
      <c r="X336" s="47">
        <v>0</v>
      </c>
      <c r="Y336" s="36">
        <f t="shared" si="20"/>
        <v>0.15277777777777782</v>
      </c>
      <c r="Z336" s="49"/>
    </row>
    <row r="337" spans="1:26" ht="15" x14ac:dyDescent="0.25">
      <c r="A337" s="36" t="s">
        <v>7</v>
      </c>
      <c r="B337" s="36" t="s">
        <v>168</v>
      </c>
      <c r="C337" s="36" t="s">
        <v>273</v>
      </c>
      <c r="D337" s="36" t="s">
        <v>217</v>
      </c>
      <c r="E337" s="36" t="s">
        <v>453</v>
      </c>
      <c r="F337" s="36" t="s">
        <v>454</v>
      </c>
      <c r="G337" s="37">
        <v>6</v>
      </c>
      <c r="H337" s="45">
        <f t="shared" si="19"/>
        <v>8.8537500000000016</v>
      </c>
      <c r="I337" s="37">
        <v>22</v>
      </c>
      <c r="J337" s="37">
        <v>0</v>
      </c>
      <c r="K337" s="37">
        <v>1</v>
      </c>
      <c r="L337" s="37">
        <v>0</v>
      </c>
      <c r="M337" s="37">
        <v>1</v>
      </c>
      <c r="N337" s="37">
        <v>0</v>
      </c>
      <c r="O337" s="36" t="s">
        <v>168</v>
      </c>
      <c r="P337" s="63">
        <v>0</v>
      </c>
      <c r="Q337" s="70">
        <v>0</v>
      </c>
      <c r="R337" s="37">
        <v>0</v>
      </c>
      <c r="S337" s="37">
        <v>0</v>
      </c>
      <c r="T337" s="37">
        <v>0</v>
      </c>
      <c r="U337" s="47">
        <v>3.75</v>
      </c>
      <c r="V337" s="47">
        <v>0</v>
      </c>
      <c r="W337" s="47">
        <v>1.25</v>
      </c>
      <c r="X337" s="47">
        <v>0</v>
      </c>
      <c r="Y337" s="36">
        <f t="shared" si="20"/>
        <v>5</v>
      </c>
      <c r="Z337" s="49"/>
    </row>
    <row r="338" spans="1:26" ht="15" x14ac:dyDescent="0.25">
      <c r="A338" s="36" t="s">
        <v>7</v>
      </c>
      <c r="B338" s="36" t="s">
        <v>168</v>
      </c>
      <c r="C338" s="36" t="s">
        <v>0</v>
      </c>
      <c r="D338" s="36" t="s">
        <v>217</v>
      </c>
      <c r="E338" s="36" t="s">
        <v>311</v>
      </c>
      <c r="F338" s="36" t="s">
        <v>312</v>
      </c>
      <c r="G338" s="37">
        <v>6</v>
      </c>
      <c r="H338" s="45">
        <f t="shared" si="19"/>
        <v>0</v>
      </c>
      <c r="I338" s="38"/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6" t="s">
        <v>168</v>
      </c>
      <c r="P338" s="63">
        <v>0</v>
      </c>
      <c r="Q338" s="70">
        <v>0</v>
      </c>
      <c r="R338" s="37">
        <v>0</v>
      </c>
      <c r="S338" s="37">
        <v>1</v>
      </c>
      <c r="T338" s="37">
        <v>0</v>
      </c>
      <c r="U338" s="47">
        <v>0</v>
      </c>
      <c r="V338" s="47">
        <v>0</v>
      </c>
      <c r="W338" s="47">
        <v>0</v>
      </c>
      <c r="X338" s="47">
        <v>0</v>
      </c>
      <c r="Y338" s="36">
        <f t="shared" si="20"/>
        <v>0</v>
      </c>
      <c r="Z338" s="49"/>
    </row>
    <row r="339" spans="1:26" ht="15" x14ac:dyDescent="0.25">
      <c r="A339" s="36" t="s">
        <v>7</v>
      </c>
      <c r="B339" s="36" t="s">
        <v>168</v>
      </c>
      <c r="C339" s="36" t="s">
        <v>244</v>
      </c>
      <c r="D339" s="36" t="s">
        <v>216</v>
      </c>
      <c r="E339" s="36" t="s">
        <v>496</v>
      </c>
      <c r="F339" s="36" t="s">
        <v>234</v>
      </c>
      <c r="G339" s="37">
        <v>6</v>
      </c>
      <c r="H339" s="45">
        <f t="shared" si="19"/>
        <v>23.872499999999995</v>
      </c>
      <c r="I339" s="37">
        <v>1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6" t="s">
        <v>168</v>
      </c>
      <c r="P339" s="63">
        <v>0</v>
      </c>
      <c r="Q339" s="70">
        <v>1</v>
      </c>
      <c r="R339" s="37">
        <v>0</v>
      </c>
      <c r="S339" s="37">
        <v>2</v>
      </c>
      <c r="T339" s="37">
        <v>0</v>
      </c>
      <c r="U339" s="47">
        <v>6.25</v>
      </c>
      <c r="V339" s="47">
        <v>0</v>
      </c>
      <c r="W339" s="47">
        <v>3.75</v>
      </c>
      <c r="X339" s="47">
        <v>0</v>
      </c>
      <c r="Y339" s="36">
        <f t="shared" si="20"/>
        <v>10</v>
      </c>
      <c r="Z339" s="49"/>
    </row>
    <row r="340" spans="1:26" ht="15" x14ac:dyDescent="0.25">
      <c r="A340" s="36" t="s">
        <v>7</v>
      </c>
      <c r="B340" s="36" t="s">
        <v>168</v>
      </c>
      <c r="C340" s="36" t="s">
        <v>244</v>
      </c>
      <c r="D340" s="36" t="s">
        <v>217</v>
      </c>
      <c r="E340" s="36" t="s">
        <v>497</v>
      </c>
      <c r="F340" s="36" t="s">
        <v>498</v>
      </c>
      <c r="G340" s="37">
        <v>6</v>
      </c>
      <c r="H340" s="45">
        <f t="shared" si="19"/>
        <v>17.707500000000003</v>
      </c>
      <c r="I340" s="37">
        <v>12</v>
      </c>
      <c r="J340" s="37">
        <v>0</v>
      </c>
      <c r="K340" s="37">
        <v>1</v>
      </c>
      <c r="L340" s="37">
        <v>0</v>
      </c>
      <c r="M340" s="37">
        <v>1</v>
      </c>
      <c r="N340" s="37">
        <v>0</v>
      </c>
      <c r="O340" s="36" t="s">
        <v>168</v>
      </c>
      <c r="P340" s="63">
        <v>0</v>
      </c>
      <c r="Q340" s="70">
        <v>0</v>
      </c>
      <c r="R340" s="37">
        <v>0</v>
      </c>
      <c r="S340" s="37">
        <v>0</v>
      </c>
      <c r="T340" s="37">
        <v>0</v>
      </c>
      <c r="U340" s="47">
        <v>7.5</v>
      </c>
      <c r="V340" s="47">
        <v>0</v>
      </c>
      <c r="W340" s="47">
        <v>2.5</v>
      </c>
      <c r="X340" s="47">
        <v>0</v>
      </c>
      <c r="Y340" s="36">
        <f t="shared" si="20"/>
        <v>10</v>
      </c>
      <c r="Z340" s="49"/>
    </row>
    <row r="341" spans="1:26" ht="15" x14ac:dyDescent="0.25">
      <c r="A341" s="36" t="s">
        <v>7</v>
      </c>
      <c r="B341" s="36" t="s">
        <v>168</v>
      </c>
      <c r="C341" s="36" t="s">
        <v>244</v>
      </c>
      <c r="D341" s="36" t="s">
        <v>217</v>
      </c>
      <c r="E341" s="36" t="s">
        <v>499</v>
      </c>
      <c r="F341" s="36" t="s">
        <v>500</v>
      </c>
      <c r="G341" s="37">
        <v>6</v>
      </c>
      <c r="H341" s="45">
        <f t="shared" si="19"/>
        <v>17.707500000000003</v>
      </c>
      <c r="I341" s="38"/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6" t="s">
        <v>168</v>
      </c>
      <c r="P341" s="63">
        <v>0</v>
      </c>
      <c r="Q341" s="70">
        <v>1</v>
      </c>
      <c r="R341" s="37">
        <v>0</v>
      </c>
      <c r="S341" s="37">
        <v>1</v>
      </c>
      <c r="T341" s="37">
        <v>0</v>
      </c>
      <c r="U341" s="47">
        <v>7.5</v>
      </c>
      <c r="V341" s="47">
        <v>0</v>
      </c>
      <c r="W341" s="47">
        <v>2.5</v>
      </c>
      <c r="X341" s="47">
        <v>0</v>
      </c>
      <c r="Y341" s="36">
        <f t="shared" si="20"/>
        <v>10</v>
      </c>
      <c r="Z341" s="49"/>
    </row>
    <row r="342" spans="1:26" ht="15" x14ac:dyDescent="0.25">
      <c r="A342" s="36" t="s">
        <v>7</v>
      </c>
      <c r="B342" s="36" t="s">
        <v>168</v>
      </c>
      <c r="C342" s="36" t="s">
        <v>273</v>
      </c>
      <c r="D342" s="36" t="s">
        <v>217</v>
      </c>
      <c r="E342" s="36" t="s">
        <v>260</v>
      </c>
      <c r="F342" s="36" t="s">
        <v>238</v>
      </c>
      <c r="G342" s="37">
        <v>12</v>
      </c>
      <c r="H342" s="45">
        <f t="shared" si="19"/>
        <v>0.30000000000000004</v>
      </c>
      <c r="I342" s="38"/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6" t="s">
        <v>168</v>
      </c>
      <c r="P342" s="63">
        <v>0</v>
      </c>
      <c r="Q342" s="70">
        <v>3</v>
      </c>
      <c r="R342" s="37">
        <v>0</v>
      </c>
      <c r="S342" s="37">
        <v>0</v>
      </c>
      <c r="T342" s="37">
        <v>0</v>
      </c>
      <c r="U342" s="47">
        <v>2.7777777777777776E-2</v>
      </c>
      <c r="V342" s="47">
        <v>0</v>
      </c>
      <c r="W342" s="47">
        <v>0</v>
      </c>
      <c r="X342" s="47">
        <v>0</v>
      </c>
      <c r="Y342" s="36">
        <f t="shared" si="20"/>
        <v>2.7777777777777776E-2</v>
      </c>
      <c r="Z342" s="49"/>
    </row>
    <row r="343" spans="1:26" ht="15" x14ac:dyDescent="0.25">
      <c r="A343" s="36" t="s">
        <v>7</v>
      </c>
      <c r="B343" s="36" t="s">
        <v>168</v>
      </c>
      <c r="C343" s="36" t="s">
        <v>4</v>
      </c>
      <c r="D343" s="36" t="s">
        <v>217</v>
      </c>
      <c r="E343" s="36" t="s">
        <v>260</v>
      </c>
      <c r="F343" s="36" t="s">
        <v>238</v>
      </c>
      <c r="G343" s="37">
        <v>12</v>
      </c>
      <c r="H343" s="45">
        <f t="shared" si="19"/>
        <v>0.2</v>
      </c>
      <c r="I343" s="38"/>
      <c r="J343" s="37">
        <v>0</v>
      </c>
      <c r="K343" s="37">
        <v>1</v>
      </c>
      <c r="L343" s="37">
        <v>0</v>
      </c>
      <c r="M343" s="37">
        <v>0</v>
      </c>
      <c r="N343" s="37">
        <v>0</v>
      </c>
      <c r="O343" s="36" t="s">
        <v>168</v>
      </c>
      <c r="P343" s="63">
        <v>0</v>
      </c>
      <c r="Q343" s="70">
        <v>1</v>
      </c>
      <c r="R343" s="37">
        <v>0</v>
      </c>
      <c r="S343" s="37">
        <v>0</v>
      </c>
      <c r="T343" s="37">
        <v>0</v>
      </c>
      <c r="U343" s="47">
        <v>2.7777777777777776E-2</v>
      </c>
      <c r="V343" s="47">
        <v>0</v>
      </c>
      <c r="W343" s="47">
        <v>0</v>
      </c>
      <c r="X343" s="47">
        <v>0</v>
      </c>
      <c r="Y343" s="36">
        <f t="shared" si="20"/>
        <v>2.7777777777777776E-2</v>
      </c>
      <c r="Z343" s="49"/>
    </row>
    <row r="344" spans="1:26" ht="15" x14ac:dyDescent="0.25">
      <c r="A344" s="36" t="s">
        <v>7</v>
      </c>
      <c r="B344" s="36" t="s">
        <v>168</v>
      </c>
      <c r="C344" s="36" t="s">
        <v>273</v>
      </c>
      <c r="D344" s="36" t="s">
        <v>217</v>
      </c>
      <c r="E344" s="36" t="s">
        <v>328</v>
      </c>
      <c r="F344" s="36" t="s">
        <v>329</v>
      </c>
      <c r="G344" s="37">
        <v>6</v>
      </c>
      <c r="H344" s="45">
        <f t="shared" si="19"/>
        <v>1.7415</v>
      </c>
      <c r="I344" s="38"/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6" t="s">
        <v>168</v>
      </c>
      <c r="P344" s="63">
        <v>0</v>
      </c>
      <c r="Q344" s="70">
        <v>0.2</v>
      </c>
      <c r="R344" s="37">
        <v>0</v>
      </c>
      <c r="S344" s="37">
        <v>0.2</v>
      </c>
      <c r="T344" s="37">
        <v>0</v>
      </c>
      <c r="U344" s="37">
        <v>2.5</v>
      </c>
      <c r="V344" s="37">
        <v>0</v>
      </c>
      <c r="W344" s="37">
        <v>2.5</v>
      </c>
      <c r="X344" s="47">
        <v>0</v>
      </c>
      <c r="Y344" s="36">
        <f t="shared" si="20"/>
        <v>5</v>
      </c>
      <c r="Z344" s="49"/>
    </row>
    <row r="345" spans="1:26" ht="15" x14ac:dyDescent="0.25">
      <c r="A345" s="36" t="s">
        <v>7</v>
      </c>
      <c r="B345" s="36" t="s">
        <v>168</v>
      </c>
      <c r="C345" s="36" t="s">
        <v>266</v>
      </c>
      <c r="D345" s="36" t="s">
        <v>217</v>
      </c>
      <c r="E345" s="36" t="s">
        <v>328</v>
      </c>
      <c r="F345" s="36" t="s">
        <v>329</v>
      </c>
      <c r="G345" s="37">
        <v>6</v>
      </c>
      <c r="H345" s="45">
        <f t="shared" si="19"/>
        <v>1.7415</v>
      </c>
      <c r="I345" s="38"/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6" t="s">
        <v>168</v>
      </c>
      <c r="P345" s="63">
        <v>0</v>
      </c>
      <c r="Q345" s="70">
        <v>0.2</v>
      </c>
      <c r="R345" s="37">
        <v>0</v>
      </c>
      <c r="S345" s="37">
        <v>0.2</v>
      </c>
      <c r="T345" s="37">
        <v>0</v>
      </c>
      <c r="U345" s="37">
        <v>2.5</v>
      </c>
      <c r="V345" s="37">
        <v>0</v>
      </c>
      <c r="W345" s="37">
        <v>2.5</v>
      </c>
      <c r="X345" s="47">
        <v>0</v>
      </c>
      <c r="Y345" s="36">
        <f t="shared" si="20"/>
        <v>5</v>
      </c>
      <c r="Z345" s="49"/>
    </row>
    <row r="346" spans="1:26" ht="15" x14ac:dyDescent="0.25">
      <c r="A346" s="36" t="s">
        <v>7</v>
      </c>
      <c r="B346" s="36" t="s">
        <v>168</v>
      </c>
      <c r="C346" s="36" t="s">
        <v>244</v>
      </c>
      <c r="D346" s="36" t="s">
        <v>217</v>
      </c>
      <c r="E346" s="36" t="s">
        <v>328</v>
      </c>
      <c r="F346" s="36" t="s">
        <v>329</v>
      </c>
      <c r="G346" s="37">
        <v>6</v>
      </c>
      <c r="H346" s="45">
        <f t="shared" ref="H346:H409" si="21">((((K346+Q346)*U346)+((L346+R346)*V346)+((M346+S346)*CP*W346)+((N346+T346)*X346))*G346)/10*3</f>
        <v>1.7415</v>
      </c>
      <c r="I346" s="38"/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6" t="s">
        <v>168</v>
      </c>
      <c r="P346" s="63">
        <v>0</v>
      </c>
      <c r="Q346" s="70">
        <v>0.2</v>
      </c>
      <c r="R346" s="37">
        <v>0</v>
      </c>
      <c r="S346" s="37">
        <v>0.2</v>
      </c>
      <c r="T346" s="37">
        <v>0</v>
      </c>
      <c r="U346" s="37">
        <v>2.5</v>
      </c>
      <c r="V346" s="37">
        <v>0</v>
      </c>
      <c r="W346" s="37">
        <v>2.5</v>
      </c>
      <c r="X346" s="47">
        <v>0</v>
      </c>
      <c r="Y346" s="36">
        <f t="shared" si="20"/>
        <v>5</v>
      </c>
      <c r="Z346" s="49"/>
    </row>
    <row r="347" spans="1:26" ht="15" x14ac:dyDescent="0.25">
      <c r="A347" s="36" t="s">
        <v>7</v>
      </c>
      <c r="B347" s="36" t="s">
        <v>168</v>
      </c>
      <c r="C347" s="36" t="s">
        <v>269</v>
      </c>
      <c r="D347" s="36" t="s">
        <v>217</v>
      </c>
      <c r="E347" s="36" t="s">
        <v>328</v>
      </c>
      <c r="F347" s="36" t="s">
        <v>329</v>
      </c>
      <c r="G347" s="37">
        <v>6</v>
      </c>
      <c r="H347" s="45">
        <f t="shared" si="21"/>
        <v>1.7415</v>
      </c>
      <c r="I347" s="38"/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6" t="s">
        <v>168</v>
      </c>
      <c r="P347" s="63">
        <v>0</v>
      </c>
      <c r="Q347" s="70">
        <v>0.2</v>
      </c>
      <c r="R347" s="37">
        <v>0</v>
      </c>
      <c r="S347" s="37">
        <v>0.2</v>
      </c>
      <c r="T347" s="37">
        <v>0</v>
      </c>
      <c r="U347" s="37">
        <v>2.5</v>
      </c>
      <c r="V347" s="37">
        <v>0</v>
      </c>
      <c r="W347" s="37">
        <v>2.5</v>
      </c>
      <c r="X347" s="47">
        <v>0</v>
      </c>
      <c r="Y347" s="36">
        <f t="shared" si="20"/>
        <v>5</v>
      </c>
      <c r="Z347" s="49"/>
    </row>
    <row r="348" spans="1:26" ht="15" x14ac:dyDescent="0.25">
      <c r="A348" s="36" t="s">
        <v>7</v>
      </c>
      <c r="B348" s="36" t="s">
        <v>168</v>
      </c>
      <c r="C348" s="36" t="s">
        <v>4</v>
      </c>
      <c r="D348" s="36" t="s">
        <v>217</v>
      </c>
      <c r="E348" s="36" t="s">
        <v>328</v>
      </c>
      <c r="F348" s="36" t="s">
        <v>329</v>
      </c>
      <c r="G348" s="37">
        <v>6</v>
      </c>
      <c r="H348" s="45">
        <f t="shared" si="21"/>
        <v>1.7415</v>
      </c>
      <c r="I348" s="38"/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6" t="s">
        <v>168</v>
      </c>
      <c r="P348" s="63">
        <v>0</v>
      </c>
      <c r="Q348" s="70">
        <v>0.2</v>
      </c>
      <c r="R348" s="37">
        <v>0</v>
      </c>
      <c r="S348" s="37">
        <v>0.2</v>
      </c>
      <c r="T348" s="37">
        <v>0</v>
      </c>
      <c r="U348" s="37">
        <v>2.5</v>
      </c>
      <c r="V348" s="37">
        <v>0</v>
      </c>
      <c r="W348" s="37">
        <v>2.5</v>
      </c>
      <c r="X348" s="47">
        <v>0</v>
      </c>
      <c r="Y348" s="36">
        <f t="shared" si="20"/>
        <v>5</v>
      </c>
      <c r="Z348" s="49"/>
    </row>
    <row r="349" spans="1:26" ht="15" x14ac:dyDescent="0.25">
      <c r="A349" s="36" t="s">
        <v>10</v>
      </c>
      <c r="B349" s="36" t="s">
        <v>168</v>
      </c>
      <c r="C349" s="36" t="s">
        <v>4</v>
      </c>
      <c r="D349" s="36" t="s">
        <v>216</v>
      </c>
      <c r="E349" s="36" t="s">
        <v>501</v>
      </c>
      <c r="F349" s="52" t="s">
        <v>596</v>
      </c>
      <c r="G349" s="37">
        <v>6</v>
      </c>
      <c r="H349" s="45">
        <f t="shared" si="21"/>
        <v>43.830000000000013</v>
      </c>
      <c r="I349" s="37">
        <v>77</v>
      </c>
      <c r="J349" s="37">
        <v>0</v>
      </c>
      <c r="K349" s="37">
        <v>2</v>
      </c>
      <c r="L349" s="37">
        <v>0</v>
      </c>
      <c r="M349" s="37">
        <v>4</v>
      </c>
      <c r="N349" s="37">
        <v>0</v>
      </c>
      <c r="O349" s="36" t="s">
        <v>168</v>
      </c>
      <c r="P349" s="63">
        <v>0</v>
      </c>
      <c r="Q349" s="70">
        <v>0</v>
      </c>
      <c r="R349" s="37">
        <v>0</v>
      </c>
      <c r="S349" s="37">
        <v>0</v>
      </c>
      <c r="T349" s="37">
        <v>0</v>
      </c>
      <c r="U349" s="37">
        <v>7.5</v>
      </c>
      <c r="V349" s="37">
        <v>0</v>
      </c>
      <c r="W349" s="37">
        <v>2.5</v>
      </c>
      <c r="X349" s="47">
        <v>0</v>
      </c>
      <c r="Y349" s="36">
        <f t="shared" si="20"/>
        <v>10</v>
      </c>
      <c r="Z349" s="49" t="s">
        <v>190</v>
      </c>
    </row>
    <row r="350" spans="1:26" ht="15" x14ac:dyDescent="0.25">
      <c r="A350" s="36" t="s">
        <v>10</v>
      </c>
      <c r="B350" s="36" t="s">
        <v>168</v>
      </c>
      <c r="C350" s="36" t="s">
        <v>4</v>
      </c>
      <c r="D350" s="36" t="s">
        <v>216</v>
      </c>
      <c r="E350" s="36" t="s">
        <v>502</v>
      </c>
      <c r="F350" s="52" t="s">
        <v>503</v>
      </c>
      <c r="G350" s="37">
        <v>6</v>
      </c>
      <c r="H350" s="45">
        <f t="shared" si="21"/>
        <v>48.037499999999994</v>
      </c>
      <c r="I350" s="37">
        <v>10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6" t="s">
        <v>168</v>
      </c>
      <c r="P350" s="63">
        <v>0</v>
      </c>
      <c r="Q350" s="70">
        <v>2</v>
      </c>
      <c r="R350" s="37">
        <v>0</v>
      </c>
      <c r="S350" s="37">
        <v>5</v>
      </c>
      <c r="T350" s="37">
        <v>0</v>
      </c>
      <c r="U350" s="37">
        <v>7.5</v>
      </c>
      <c r="V350" s="37">
        <v>0</v>
      </c>
      <c r="W350" s="37">
        <v>2.5</v>
      </c>
      <c r="X350" s="47">
        <v>0</v>
      </c>
      <c r="Y350" s="36">
        <f t="shared" si="20"/>
        <v>10</v>
      </c>
      <c r="Z350" s="49"/>
    </row>
    <row r="351" spans="1:26" ht="15" x14ac:dyDescent="0.25">
      <c r="A351" s="36" t="s">
        <v>10</v>
      </c>
      <c r="B351" s="36" t="s">
        <v>168</v>
      </c>
      <c r="C351" s="36" t="s">
        <v>4</v>
      </c>
      <c r="D351" s="36" t="s">
        <v>216</v>
      </c>
      <c r="E351" s="36" t="s">
        <v>504</v>
      </c>
      <c r="F351" s="36" t="s">
        <v>505</v>
      </c>
      <c r="G351" s="37">
        <v>6</v>
      </c>
      <c r="H351" s="45">
        <f t="shared" si="21"/>
        <v>48.037499999999994</v>
      </c>
      <c r="I351" s="38"/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6" t="s">
        <v>168</v>
      </c>
      <c r="P351" s="63">
        <v>0</v>
      </c>
      <c r="Q351" s="70">
        <v>2</v>
      </c>
      <c r="R351" s="37">
        <v>0</v>
      </c>
      <c r="S351" s="37">
        <v>5</v>
      </c>
      <c r="T351" s="37">
        <v>0</v>
      </c>
      <c r="U351" s="37">
        <v>7.5</v>
      </c>
      <c r="V351" s="37">
        <v>0</v>
      </c>
      <c r="W351" s="37">
        <v>2.5</v>
      </c>
      <c r="X351" s="47">
        <v>0</v>
      </c>
      <c r="Y351" s="36">
        <f t="shared" ref="Y351:Y415" si="22">SUM(U351:X351)</f>
        <v>10</v>
      </c>
      <c r="Z351" s="49"/>
    </row>
    <row r="352" spans="1:26" ht="15" x14ac:dyDescent="0.25">
      <c r="A352" s="36" t="s">
        <v>10</v>
      </c>
      <c r="B352" s="36" t="s">
        <v>168</v>
      </c>
      <c r="C352" s="36" t="s">
        <v>4</v>
      </c>
      <c r="D352" s="36" t="s">
        <v>216</v>
      </c>
      <c r="E352" s="36" t="s">
        <v>408</v>
      </c>
      <c r="F352" s="36" t="s">
        <v>409</v>
      </c>
      <c r="G352" s="37">
        <v>6</v>
      </c>
      <c r="H352" s="45">
        <f t="shared" si="21"/>
        <v>0</v>
      </c>
      <c r="I352" s="37">
        <v>7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6" t="s">
        <v>168</v>
      </c>
      <c r="P352" s="63">
        <v>0</v>
      </c>
      <c r="Q352" s="70">
        <v>2</v>
      </c>
      <c r="R352" s="37">
        <v>0</v>
      </c>
      <c r="S352" s="37">
        <v>4</v>
      </c>
      <c r="T352" s="37">
        <v>0</v>
      </c>
      <c r="U352" s="37">
        <v>0</v>
      </c>
      <c r="V352" s="37">
        <v>0</v>
      </c>
      <c r="W352" s="37">
        <v>0</v>
      </c>
      <c r="X352" s="47">
        <v>0</v>
      </c>
      <c r="Y352" s="36">
        <f t="shared" si="22"/>
        <v>0</v>
      </c>
      <c r="Z352" s="49"/>
    </row>
    <row r="353" spans="1:26" ht="15" x14ac:dyDescent="0.25">
      <c r="A353" s="36" t="s">
        <v>10</v>
      </c>
      <c r="B353" s="36" t="s">
        <v>168</v>
      </c>
      <c r="C353" s="36" t="s">
        <v>4</v>
      </c>
      <c r="D353" s="36" t="s">
        <v>222</v>
      </c>
      <c r="E353" s="36" t="s">
        <v>272</v>
      </c>
      <c r="F353" s="36" t="s">
        <v>188</v>
      </c>
      <c r="G353" s="37">
        <v>24</v>
      </c>
      <c r="H353" s="45">
        <f t="shared" si="21"/>
        <v>4.4000000000000021</v>
      </c>
      <c r="I353" s="37">
        <v>32</v>
      </c>
      <c r="J353" s="37">
        <v>0</v>
      </c>
      <c r="K353" s="37">
        <v>2</v>
      </c>
      <c r="L353" s="37">
        <v>0</v>
      </c>
      <c r="M353" s="37">
        <v>0</v>
      </c>
      <c r="N353" s="37">
        <v>0</v>
      </c>
      <c r="O353" s="36" t="s">
        <v>168</v>
      </c>
      <c r="P353" s="63">
        <v>0</v>
      </c>
      <c r="Q353" s="70">
        <v>2</v>
      </c>
      <c r="R353" s="37">
        <v>0</v>
      </c>
      <c r="S353" s="37">
        <v>0</v>
      </c>
      <c r="T353" s="37">
        <v>0</v>
      </c>
      <c r="U353" s="37">
        <f>TFEA/(0.3*G353)</f>
        <v>0.15277777777777782</v>
      </c>
      <c r="V353" s="37">
        <v>0</v>
      </c>
      <c r="W353" s="37">
        <v>0</v>
      </c>
      <c r="X353" s="47">
        <v>0</v>
      </c>
      <c r="Y353" s="36">
        <f t="shared" si="22"/>
        <v>0.15277777777777782</v>
      </c>
      <c r="Z353" s="49"/>
    </row>
    <row r="354" spans="1:26" ht="15" x14ac:dyDescent="0.25">
      <c r="A354" s="36" t="s">
        <v>10</v>
      </c>
      <c r="B354" s="36" t="s">
        <v>168</v>
      </c>
      <c r="C354" s="36" t="s">
        <v>273</v>
      </c>
      <c r="D354" s="36" t="s">
        <v>216</v>
      </c>
      <c r="E354" s="36" t="s">
        <v>274</v>
      </c>
      <c r="F354" s="36" t="s">
        <v>275</v>
      </c>
      <c r="G354" s="37">
        <v>6</v>
      </c>
      <c r="H354" s="45">
        <f t="shared" si="21"/>
        <v>9.0112499999999986</v>
      </c>
      <c r="I354" s="37">
        <v>90</v>
      </c>
      <c r="J354" s="37">
        <v>0</v>
      </c>
      <c r="K354" s="37">
        <v>2</v>
      </c>
      <c r="L354" s="37">
        <v>0</v>
      </c>
      <c r="M354" s="37">
        <v>5</v>
      </c>
      <c r="N354" s="37">
        <v>0</v>
      </c>
      <c r="O354" s="36" t="s">
        <v>168</v>
      </c>
      <c r="P354" s="63">
        <v>0</v>
      </c>
      <c r="Q354" s="70">
        <v>0</v>
      </c>
      <c r="R354" s="37">
        <v>0</v>
      </c>
      <c r="S354" s="37">
        <v>0</v>
      </c>
      <c r="T354" s="37">
        <v>0</v>
      </c>
      <c r="U354" s="37">
        <v>0.74999999999999989</v>
      </c>
      <c r="V354" s="37">
        <v>0</v>
      </c>
      <c r="W354" s="37">
        <v>0.74999999999999989</v>
      </c>
      <c r="X354" s="47">
        <v>0</v>
      </c>
      <c r="Y354" s="36">
        <f t="shared" si="22"/>
        <v>1.4999999999999998</v>
      </c>
      <c r="Z354" s="49"/>
    </row>
    <row r="355" spans="1:26" ht="15" x14ac:dyDescent="0.25">
      <c r="A355" s="36" t="s">
        <v>10</v>
      </c>
      <c r="B355" s="36" t="s">
        <v>168</v>
      </c>
      <c r="C355" s="36" t="s">
        <v>273</v>
      </c>
      <c r="D355" s="36" t="s">
        <v>216</v>
      </c>
      <c r="E355" s="36" t="s">
        <v>276</v>
      </c>
      <c r="F355" s="36" t="s">
        <v>277</v>
      </c>
      <c r="G355" s="37">
        <v>6</v>
      </c>
      <c r="H355" s="45">
        <f t="shared" si="21"/>
        <v>12.015000000000002</v>
      </c>
      <c r="I355" s="37">
        <v>1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6" t="s">
        <v>168</v>
      </c>
      <c r="P355" s="63">
        <v>0</v>
      </c>
      <c r="Q355" s="70">
        <v>2</v>
      </c>
      <c r="R355" s="37">
        <v>0</v>
      </c>
      <c r="S355" s="37">
        <v>5</v>
      </c>
      <c r="T355" s="37">
        <v>0</v>
      </c>
      <c r="U355" s="37">
        <v>1</v>
      </c>
      <c r="V355" s="37">
        <v>0</v>
      </c>
      <c r="W355" s="37">
        <v>1</v>
      </c>
      <c r="X355" s="47">
        <v>0</v>
      </c>
      <c r="Y355" s="36">
        <f t="shared" si="22"/>
        <v>2</v>
      </c>
      <c r="Z355" s="49"/>
    </row>
    <row r="356" spans="1:26" ht="15" x14ac:dyDescent="0.25">
      <c r="A356" s="36" t="s">
        <v>10</v>
      </c>
      <c r="B356" s="36" t="s">
        <v>168</v>
      </c>
      <c r="C356" s="36" t="s">
        <v>273</v>
      </c>
      <c r="D356" s="36" t="s">
        <v>216</v>
      </c>
      <c r="E356" s="36" t="s">
        <v>506</v>
      </c>
      <c r="F356" s="36" t="s">
        <v>507</v>
      </c>
      <c r="G356" s="37">
        <v>6</v>
      </c>
      <c r="H356" s="45">
        <f t="shared" si="21"/>
        <v>52.244999999999997</v>
      </c>
      <c r="I356" s="37">
        <v>1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6" t="s">
        <v>168</v>
      </c>
      <c r="P356" s="63">
        <v>0</v>
      </c>
      <c r="Q356" s="70">
        <v>2</v>
      </c>
      <c r="R356" s="37">
        <v>0</v>
      </c>
      <c r="S356" s="37">
        <v>6</v>
      </c>
      <c r="T356" s="37">
        <v>0</v>
      </c>
      <c r="U356" s="37">
        <v>7.5</v>
      </c>
      <c r="V356" s="37">
        <v>0</v>
      </c>
      <c r="W356" s="37">
        <v>2.5</v>
      </c>
      <c r="X356" s="47">
        <v>0</v>
      </c>
      <c r="Y356" s="36">
        <f t="shared" si="22"/>
        <v>10</v>
      </c>
      <c r="Z356" s="49"/>
    </row>
    <row r="357" spans="1:26" ht="15" x14ac:dyDescent="0.25">
      <c r="A357" s="36" t="s">
        <v>10</v>
      </c>
      <c r="B357" s="36" t="s">
        <v>168</v>
      </c>
      <c r="C357" s="36" t="s">
        <v>273</v>
      </c>
      <c r="D357" s="36" t="s">
        <v>216</v>
      </c>
      <c r="E357" s="36" t="s">
        <v>411</v>
      </c>
      <c r="F357" s="36" t="s">
        <v>237</v>
      </c>
      <c r="G357" s="37">
        <v>6</v>
      </c>
      <c r="H357" s="45">
        <f t="shared" si="21"/>
        <v>0</v>
      </c>
      <c r="I357" s="37">
        <v>106</v>
      </c>
      <c r="J357" s="37">
        <v>0</v>
      </c>
      <c r="K357" s="37">
        <v>2</v>
      </c>
      <c r="L357" s="37">
        <v>0</v>
      </c>
      <c r="M357" s="37">
        <v>5</v>
      </c>
      <c r="N357" s="37">
        <v>0</v>
      </c>
      <c r="O357" s="36" t="s">
        <v>168</v>
      </c>
      <c r="P357" s="63">
        <v>0</v>
      </c>
      <c r="Q357" s="70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  <c r="X357" s="47">
        <v>0</v>
      </c>
      <c r="Y357" s="36">
        <f t="shared" si="22"/>
        <v>0</v>
      </c>
      <c r="Z357" s="49"/>
    </row>
    <row r="358" spans="1:26" ht="15" x14ac:dyDescent="0.25">
      <c r="A358" s="36" t="s">
        <v>10</v>
      </c>
      <c r="B358" s="36" t="s">
        <v>168</v>
      </c>
      <c r="C358" s="36" t="s">
        <v>273</v>
      </c>
      <c r="D358" s="36" t="s">
        <v>216</v>
      </c>
      <c r="E358" s="36" t="s">
        <v>278</v>
      </c>
      <c r="F358" s="36" t="s">
        <v>279</v>
      </c>
      <c r="G358" s="37">
        <v>6</v>
      </c>
      <c r="H358" s="45">
        <f t="shared" si="21"/>
        <v>15.018749999999999</v>
      </c>
      <c r="I358" s="38"/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6" t="s">
        <v>168</v>
      </c>
      <c r="P358" s="63">
        <v>0</v>
      </c>
      <c r="Q358" s="70">
        <v>2</v>
      </c>
      <c r="R358" s="37">
        <v>0</v>
      </c>
      <c r="S358" s="37">
        <v>5</v>
      </c>
      <c r="T358" s="37">
        <v>0</v>
      </c>
      <c r="U358" s="47">
        <v>1.25</v>
      </c>
      <c r="V358" s="47">
        <v>0</v>
      </c>
      <c r="W358" s="47">
        <v>1.25</v>
      </c>
      <c r="X358" s="47">
        <v>0</v>
      </c>
      <c r="Y358" s="36">
        <f t="shared" si="22"/>
        <v>2.5</v>
      </c>
      <c r="Z358" s="49"/>
    </row>
    <row r="359" spans="1:26" ht="15" x14ac:dyDescent="0.25">
      <c r="A359" s="36" t="s">
        <v>10</v>
      </c>
      <c r="B359" s="36" t="s">
        <v>168</v>
      </c>
      <c r="C359" s="36" t="s">
        <v>273</v>
      </c>
      <c r="D359" s="36" t="s">
        <v>222</v>
      </c>
      <c r="E359" s="36" t="s">
        <v>280</v>
      </c>
      <c r="F359" s="36" t="s">
        <v>188</v>
      </c>
      <c r="G359" s="37">
        <v>24</v>
      </c>
      <c r="H359" s="45">
        <f t="shared" si="21"/>
        <v>4.4000000000000021</v>
      </c>
      <c r="I359" s="37">
        <v>38</v>
      </c>
      <c r="J359" s="37">
        <v>0</v>
      </c>
      <c r="K359" s="37">
        <v>2</v>
      </c>
      <c r="L359" s="37">
        <v>0</v>
      </c>
      <c r="M359" s="37">
        <v>0</v>
      </c>
      <c r="N359" s="37">
        <v>0</v>
      </c>
      <c r="O359" s="36" t="s">
        <v>168</v>
      </c>
      <c r="P359" s="63">
        <v>0</v>
      </c>
      <c r="Q359" s="70">
        <v>2</v>
      </c>
      <c r="R359" s="37">
        <v>0</v>
      </c>
      <c r="S359" s="37">
        <v>0</v>
      </c>
      <c r="T359" s="37">
        <v>0</v>
      </c>
      <c r="U359" s="47">
        <f>TFEA/(0.3*G359)</f>
        <v>0.15277777777777782</v>
      </c>
      <c r="V359" s="47">
        <v>0</v>
      </c>
      <c r="W359" s="47">
        <v>0</v>
      </c>
      <c r="X359" s="47">
        <v>0</v>
      </c>
      <c r="Y359" s="36">
        <f t="shared" si="22"/>
        <v>0.15277777777777782</v>
      </c>
      <c r="Z359" s="49"/>
    </row>
    <row r="360" spans="1:26" ht="15" x14ac:dyDescent="0.25">
      <c r="A360" s="36" t="s">
        <v>10</v>
      </c>
      <c r="B360" s="36" t="s">
        <v>168</v>
      </c>
      <c r="C360" s="36" t="s">
        <v>4</v>
      </c>
      <c r="D360" s="36" t="s">
        <v>217</v>
      </c>
      <c r="E360" s="36" t="s">
        <v>508</v>
      </c>
      <c r="F360" s="36" t="s">
        <v>509</v>
      </c>
      <c r="G360" s="37">
        <v>6</v>
      </c>
      <c r="H360" s="45">
        <f t="shared" si="21"/>
        <v>17.707500000000003</v>
      </c>
      <c r="I360" s="37">
        <v>5</v>
      </c>
      <c r="J360" s="37">
        <v>0</v>
      </c>
      <c r="K360" s="37">
        <v>1</v>
      </c>
      <c r="L360" s="37">
        <v>0</v>
      </c>
      <c r="M360" s="37">
        <v>1</v>
      </c>
      <c r="N360" s="37">
        <v>0</v>
      </c>
      <c r="O360" s="36" t="s">
        <v>168</v>
      </c>
      <c r="P360" s="63">
        <v>0</v>
      </c>
      <c r="Q360" s="70">
        <v>0</v>
      </c>
      <c r="R360" s="37">
        <v>0</v>
      </c>
      <c r="S360" s="37">
        <v>0</v>
      </c>
      <c r="T360" s="37">
        <v>0</v>
      </c>
      <c r="U360" s="47">
        <v>7.5</v>
      </c>
      <c r="V360" s="47">
        <v>0</v>
      </c>
      <c r="W360" s="47">
        <v>2.5</v>
      </c>
      <c r="X360" s="47">
        <v>0</v>
      </c>
      <c r="Y360" s="36">
        <f t="shared" si="22"/>
        <v>10</v>
      </c>
      <c r="Z360" s="49"/>
    </row>
    <row r="361" spans="1:26" ht="15" x14ac:dyDescent="0.25">
      <c r="A361" s="36" t="s">
        <v>10</v>
      </c>
      <c r="B361" s="36" t="s">
        <v>168</v>
      </c>
      <c r="C361" s="36" t="s">
        <v>4</v>
      </c>
      <c r="D361" s="36" t="s">
        <v>217</v>
      </c>
      <c r="E361" s="36" t="s">
        <v>510</v>
      </c>
      <c r="F361" s="36" t="s">
        <v>511</v>
      </c>
      <c r="G361" s="37">
        <v>6</v>
      </c>
      <c r="H361" s="45">
        <f t="shared" si="21"/>
        <v>17.707500000000003</v>
      </c>
      <c r="I361" s="37">
        <v>8</v>
      </c>
      <c r="J361" s="37">
        <v>0</v>
      </c>
      <c r="K361" s="37">
        <v>1</v>
      </c>
      <c r="L361" s="37">
        <v>0</v>
      </c>
      <c r="M361" s="37">
        <v>1</v>
      </c>
      <c r="N361" s="37">
        <v>0</v>
      </c>
      <c r="O361" s="36" t="s">
        <v>168</v>
      </c>
      <c r="P361" s="63">
        <v>0</v>
      </c>
      <c r="Q361" s="70">
        <v>0</v>
      </c>
      <c r="R361" s="37">
        <v>0</v>
      </c>
      <c r="S361" s="37">
        <v>0</v>
      </c>
      <c r="T361" s="37">
        <v>0</v>
      </c>
      <c r="U361" s="47">
        <v>7.5</v>
      </c>
      <c r="V361" s="47">
        <v>0</v>
      </c>
      <c r="W361" s="47">
        <v>2.5</v>
      </c>
      <c r="X361" s="47">
        <v>0</v>
      </c>
      <c r="Y361" s="36">
        <f t="shared" si="22"/>
        <v>10</v>
      </c>
      <c r="Z361" s="49"/>
    </row>
    <row r="362" spans="1:26" ht="15" x14ac:dyDescent="0.25">
      <c r="A362" s="36" t="s">
        <v>100</v>
      </c>
      <c r="B362" s="36" t="s">
        <v>168</v>
      </c>
      <c r="C362" s="36" t="s">
        <v>273</v>
      </c>
      <c r="D362" s="52" t="s">
        <v>216</v>
      </c>
      <c r="E362" s="36" t="s">
        <v>332</v>
      </c>
      <c r="F362" s="36" t="s">
        <v>333</v>
      </c>
      <c r="G362" s="37">
        <v>6</v>
      </c>
      <c r="H362" s="45">
        <f t="shared" si="21"/>
        <v>22.248000000000005</v>
      </c>
      <c r="I362" s="37">
        <v>280</v>
      </c>
      <c r="J362" s="37">
        <v>0</v>
      </c>
      <c r="K362" s="37">
        <v>2</v>
      </c>
      <c r="L362" s="37">
        <v>0</v>
      </c>
      <c r="M362" s="37">
        <v>6</v>
      </c>
      <c r="N362" s="37">
        <v>0</v>
      </c>
      <c r="O362" s="36" t="s">
        <v>168</v>
      </c>
      <c r="P362" s="63">
        <v>0</v>
      </c>
      <c r="Q362" s="70">
        <v>0.4</v>
      </c>
      <c r="R362" s="37">
        <v>0</v>
      </c>
      <c r="S362" s="70">
        <v>0.4</v>
      </c>
      <c r="T362" s="37">
        <v>0</v>
      </c>
      <c r="U362" s="47">
        <v>2.8125</v>
      </c>
      <c r="V362" s="47">
        <v>0</v>
      </c>
      <c r="W362" s="47">
        <v>0.9375</v>
      </c>
      <c r="X362" s="47">
        <v>0</v>
      </c>
      <c r="Y362" s="36">
        <f t="shared" si="22"/>
        <v>3.75</v>
      </c>
      <c r="Z362" s="49" t="s">
        <v>190</v>
      </c>
    </row>
    <row r="363" spans="1:26" ht="15" x14ac:dyDescent="0.25">
      <c r="A363" s="36" t="s">
        <v>100</v>
      </c>
      <c r="B363" s="36" t="s">
        <v>168</v>
      </c>
      <c r="C363" s="36" t="s">
        <v>266</v>
      </c>
      <c r="D363" s="52" t="s">
        <v>216</v>
      </c>
      <c r="E363" s="36" t="s">
        <v>332</v>
      </c>
      <c r="F363" s="36" t="s">
        <v>333</v>
      </c>
      <c r="G363" s="37">
        <v>6</v>
      </c>
      <c r="H363" s="45">
        <f t="shared" si="21"/>
        <v>4.7730937499999992</v>
      </c>
      <c r="I363" s="37">
        <v>280</v>
      </c>
      <c r="J363" s="37">
        <v>0</v>
      </c>
      <c r="K363" s="37">
        <v>0.5</v>
      </c>
      <c r="L363" s="37">
        <v>0</v>
      </c>
      <c r="M363" s="37">
        <v>1</v>
      </c>
      <c r="N363" s="37">
        <v>0</v>
      </c>
      <c r="O363" s="36" t="s">
        <v>168</v>
      </c>
      <c r="P363" s="63">
        <v>0</v>
      </c>
      <c r="Q363" s="70">
        <v>0.1</v>
      </c>
      <c r="R363" s="37">
        <v>0</v>
      </c>
      <c r="S363" s="70">
        <v>0.1</v>
      </c>
      <c r="T363" s="37">
        <v>0</v>
      </c>
      <c r="U363" s="47">
        <v>2.8125</v>
      </c>
      <c r="V363" s="47">
        <v>0</v>
      </c>
      <c r="W363" s="47">
        <v>0.9375</v>
      </c>
      <c r="X363" s="47">
        <v>0</v>
      </c>
      <c r="Y363" s="36">
        <f t="shared" si="22"/>
        <v>3.75</v>
      </c>
      <c r="Z363" s="49" t="s">
        <v>190</v>
      </c>
    </row>
    <row r="364" spans="1:26" ht="15" x14ac:dyDescent="0.25">
      <c r="A364" s="36" t="s">
        <v>100</v>
      </c>
      <c r="B364" s="36" t="s">
        <v>168</v>
      </c>
      <c r="C364" s="36" t="s">
        <v>269</v>
      </c>
      <c r="D364" s="52" t="s">
        <v>216</v>
      </c>
      <c r="E364" s="36" t="s">
        <v>332</v>
      </c>
      <c r="F364" s="36" t="s">
        <v>333</v>
      </c>
      <c r="G364" s="37">
        <v>6</v>
      </c>
      <c r="H364" s="45">
        <f t="shared" si="21"/>
        <v>6.3509062500000013</v>
      </c>
      <c r="I364" s="37">
        <v>280</v>
      </c>
      <c r="J364" s="37">
        <v>0</v>
      </c>
      <c r="K364" s="37">
        <v>0.5</v>
      </c>
      <c r="L364" s="37">
        <v>0</v>
      </c>
      <c r="M364" s="37">
        <v>2</v>
      </c>
      <c r="N364" s="37">
        <v>0</v>
      </c>
      <c r="O364" s="36" t="s">
        <v>168</v>
      </c>
      <c r="P364" s="63">
        <v>0</v>
      </c>
      <c r="Q364" s="70">
        <v>0.1</v>
      </c>
      <c r="R364" s="37">
        <v>0</v>
      </c>
      <c r="S364" s="70">
        <v>0.1</v>
      </c>
      <c r="T364" s="37">
        <v>0</v>
      </c>
      <c r="U364" s="47">
        <v>2.8125</v>
      </c>
      <c r="V364" s="47">
        <v>0</v>
      </c>
      <c r="W364" s="47">
        <v>0.9375</v>
      </c>
      <c r="X364" s="47">
        <v>0</v>
      </c>
      <c r="Y364" s="36">
        <f t="shared" si="22"/>
        <v>3.75</v>
      </c>
      <c r="Z364" s="49"/>
    </row>
    <row r="365" spans="1:26" ht="15" x14ac:dyDescent="0.25">
      <c r="A365" s="36" t="s">
        <v>100</v>
      </c>
      <c r="B365" s="36" t="s">
        <v>168</v>
      </c>
      <c r="C365" s="36" t="s">
        <v>4</v>
      </c>
      <c r="D365" s="52" t="s">
        <v>216</v>
      </c>
      <c r="E365" s="36" t="s">
        <v>332</v>
      </c>
      <c r="F365" s="36" t="s">
        <v>333</v>
      </c>
      <c r="G365" s="37">
        <v>6</v>
      </c>
      <c r="H365" s="45">
        <f t="shared" si="21"/>
        <v>20.670187500000004</v>
      </c>
      <c r="I365" s="37">
        <v>280</v>
      </c>
      <c r="J365" s="37">
        <v>0</v>
      </c>
      <c r="K365" s="37">
        <v>2</v>
      </c>
      <c r="L365" s="37">
        <v>0</v>
      </c>
      <c r="M365" s="37">
        <v>5</v>
      </c>
      <c r="N365" s="37">
        <v>0</v>
      </c>
      <c r="O365" s="36" t="s">
        <v>168</v>
      </c>
      <c r="P365" s="63">
        <v>0</v>
      </c>
      <c r="Q365" s="70">
        <v>0.4</v>
      </c>
      <c r="R365" s="37">
        <v>0</v>
      </c>
      <c r="S365" s="70">
        <v>0.4</v>
      </c>
      <c r="T365" s="37">
        <v>0</v>
      </c>
      <c r="U365" s="47">
        <v>2.8125</v>
      </c>
      <c r="V365" s="47">
        <v>0</v>
      </c>
      <c r="W365" s="47">
        <v>0.9375</v>
      </c>
      <c r="X365" s="47">
        <v>0</v>
      </c>
      <c r="Y365" s="36">
        <f t="shared" si="22"/>
        <v>3.75</v>
      </c>
      <c r="Z365" s="49"/>
    </row>
    <row r="366" spans="1:26" ht="15" x14ac:dyDescent="0.25">
      <c r="A366" s="36" t="s">
        <v>100</v>
      </c>
      <c r="B366" s="36" t="s">
        <v>168</v>
      </c>
      <c r="C366" s="36" t="s">
        <v>273</v>
      </c>
      <c r="D366" s="36" t="s">
        <v>217</v>
      </c>
      <c r="E366" s="36" t="s">
        <v>334</v>
      </c>
      <c r="F366" s="36" t="s">
        <v>335</v>
      </c>
      <c r="G366" s="37">
        <v>6</v>
      </c>
      <c r="H366" s="45">
        <f t="shared" si="21"/>
        <v>1.7999999999999998</v>
      </c>
      <c r="I366" s="38"/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6" t="s">
        <v>168</v>
      </c>
      <c r="P366" s="63">
        <v>0</v>
      </c>
      <c r="Q366" s="70">
        <v>0.2</v>
      </c>
      <c r="R366" s="37">
        <v>0</v>
      </c>
      <c r="S366" s="70">
        <v>0</v>
      </c>
      <c r="T366" s="37">
        <v>0</v>
      </c>
      <c r="U366" s="47">
        <v>5</v>
      </c>
      <c r="V366" s="47">
        <v>0</v>
      </c>
      <c r="W366" s="47">
        <v>5</v>
      </c>
      <c r="X366" s="47">
        <v>0</v>
      </c>
      <c r="Y366" s="36">
        <f t="shared" si="22"/>
        <v>10</v>
      </c>
      <c r="Z366" s="49"/>
    </row>
    <row r="367" spans="1:26" ht="15" x14ac:dyDescent="0.25">
      <c r="A367" s="36" t="s">
        <v>100</v>
      </c>
      <c r="B367" s="36" t="s">
        <v>168</v>
      </c>
      <c r="C367" s="36" t="s">
        <v>266</v>
      </c>
      <c r="D367" s="36" t="s">
        <v>217</v>
      </c>
      <c r="E367" s="36" t="s">
        <v>334</v>
      </c>
      <c r="F367" s="36" t="s">
        <v>335</v>
      </c>
      <c r="G367" s="37">
        <v>6</v>
      </c>
      <c r="H367" s="45">
        <f t="shared" si="21"/>
        <v>1.7999999999999998</v>
      </c>
      <c r="I367" s="38"/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6" t="s">
        <v>168</v>
      </c>
      <c r="P367" s="63">
        <v>0</v>
      </c>
      <c r="Q367" s="70">
        <v>0.2</v>
      </c>
      <c r="R367" s="37">
        <v>0</v>
      </c>
      <c r="S367" s="70">
        <v>0</v>
      </c>
      <c r="T367" s="37">
        <v>0</v>
      </c>
      <c r="U367" s="47">
        <v>5</v>
      </c>
      <c r="V367" s="47">
        <v>0</v>
      </c>
      <c r="W367" s="47">
        <v>5</v>
      </c>
      <c r="X367" s="47">
        <v>0</v>
      </c>
      <c r="Y367" s="36">
        <f t="shared" si="22"/>
        <v>10</v>
      </c>
      <c r="Z367" s="49"/>
    </row>
    <row r="368" spans="1:26" ht="15" x14ac:dyDescent="0.25">
      <c r="A368" s="36" t="s">
        <v>100</v>
      </c>
      <c r="B368" s="36" t="s">
        <v>168</v>
      </c>
      <c r="C368" s="36" t="s">
        <v>244</v>
      </c>
      <c r="D368" s="36" t="s">
        <v>217</v>
      </c>
      <c r="E368" s="36" t="s">
        <v>334</v>
      </c>
      <c r="F368" s="36" t="s">
        <v>335</v>
      </c>
      <c r="G368" s="37">
        <v>6</v>
      </c>
      <c r="H368" s="45">
        <f t="shared" si="21"/>
        <v>1.7999999999999998</v>
      </c>
      <c r="I368" s="38"/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6" t="s">
        <v>168</v>
      </c>
      <c r="P368" s="63">
        <v>0</v>
      </c>
      <c r="Q368" s="70">
        <v>0.2</v>
      </c>
      <c r="R368" s="37">
        <v>0</v>
      </c>
      <c r="S368" s="70">
        <v>0</v>
      </c>
      <c r="T368" s="37">
        <v>0</v>
      </c>
      <c r="U368" s="47">
        <v>5</v>
      </c>
      <c r="V368" s="47">
        <v>0</v>
      </c>
      <c r="W368" s="47">
        <v>5</v>
      </c>
      <c r="X368" s="47">
        <v>0</v>
      </c>
      <c r="Y368" s="36">
        <f t="shared" si="22"/>
        <v>10</v>
      </c>
      <c r="Z368" s="49"/>
    </row>
    <row r="369" spans="1:26" ht="15" x14ac:dyDescent="0.25">
      <c r="A369" s="36" t="s">
        <v>100</v>
      </c>
      <c r="B369" s="36" t="s">
        <v>168</v>
      </c>
      <c r="C369" s="36" t="s">
        <v>269</v>
      </c>
      <c r="D369" s="36" t="s">
        <v>217</v>
      </c>
      <c r="E369" s="36" t="s">
        <v>334</v>
      </c>
      <c r="F369" s="36" t="s">
        <v>335</v>
      </c>
      <c r="G369" s="37">
        <v>6</v>
      </c>
      <c r="H369" s="45">
        <f t="shared" si="21"/>
        <v>1.7999999999999998</v>
      </c>
      <c r="I369" s="38"/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6" t="s">
        <v>168</v>
      </c>
      <c r="P369" s="63">
        <v>0</v>
      </c>
      <c r="Q369" s="70">
        <v>0.2</v>
      </c>
      <c r="R369" s="37">
        <v>0</v>
      </c>
      <c r="S369" s="70">
        <v>0</v>
      </c>
      <c r="T369" s="37">
        <v>0</v>
      </c>
      <c r="U369" s="47">
        <v>5</v>
      </c>
      <c r="V369" s="47">
        <v>0</v>
      </c>
      <c r="W369" s="47">
        <v>5</v>
      </c>
      <c r="X369" s="47">
        <v>0</v>
      </c>
      <c r="Y369" s="36">
        <f t="shared" si="22"/>
        <v>10</v>
      </c>
      <c r="Z369" s="49"/>
    </row>
    <row r="370" spans="1:26" ht="15" x14ac:dyDescent="0.25">
      <c r="A370" s="36" t="s">
        <v>100</v>
      </c>
      <c r="B370" s="36" t="s">
        <v>168</v>
      </c>
      <c r="C370" s="36" t="s">
        <v>4</v>
      </c>
      <c r="D370" s="36" t="s">
        <v>217</v>
      </c>
      <c r="E370" s="36" t="s">
        <v>334</v>
      </c>
      <c r="F370" s="36" t="s">
        <v>335</v>
      </c>
      <c r="G370" s="37">
        <v>6</v>
      </c>
      <c r="H370" s="45">
        <f t="shared" si="21"/>
        <v>1.7999999999999998</v>
      </c>
      <c r="I370" s="38"/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6" t="s">
        <v>168</v>
      </c>
      <c r="P370" s="63">
        <v>0</v>
      </c>
      <c r="Q370" s="70">
        <v>0.2</v>
      </c>
      <c r="R370" s="37">
        <v>0</v>
      </c>
      <c r="S370" s="70">
        <v>0</v>
      </c>
      <c r="T370" s="37">
        <v>0</v>
      </c>
      <c r="U370" s="47">
        <v>5</v>
      </c>
      <c r="V370" s="47">
        <v>0</v>
      </c>
      <c r="W370" s="47">
        <v>5</v>
      </c>
      <c r="X370" s="47">
        <v>0</v>
      </c>
      <c r="Y370" s="36">
        <f t="shared" si="22"/>
        <v>10</v>
      </c>
      <c r="Z370" s="49"/>
    </row>
    <row r="371" spans="1:26" ht="15" x14ac:dyDescent="0.25">
      <c r="A371" s="36" t="s">
        <v>100</v>
      </c>
      <c r="B371" s="36" t="s">
        <v>168</v>
      </c>
      <c r="C371" s="36" t="s">
        <v>273</v>
      </c>
      <c r="D371" s="36" t="s">
        <v>222</v>
      </c>
      <c r="E371" s="36" t="s">
        <v>280</v>
      </c>
      <c r="F371" s="36" t="s">
        <v>188</v>
      </c>
      <c r="G371" s="37">
        <v>24</v>
      </c>
      <c r="H371" s="45">
        <f t="shared" si="21"/>
        <v>1.1000000000000005</v>
      </c>
      <c r="I371" s="37">
        <v>38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6" t="s">
        <v>168</v>
      </c>
      <c r="P371" s="63">
        <v>0</v>
      </c>
      <c r="Q371" s="70">
        <v>1</v>
      </c>
      <c r="R371" s="37">
        <v>0</v>
      </c>
      <c r="S371" s="37">
        <v>0</v>
      </c>
      <c r="T371" s="37">
        <v>0</v>
      </c>
      <c r="U371" s="47">
        <f>TFEA/(0.3*G371)</f>
        <v>0.15277777777777782</v>
      </c>
      <c r="V371" s="47">
        <v>0</v>
      </c>
      <c r="W371" s="47">
        <v>0</v>
      </c>
      <c r="X371" s="47">
        <v>0</v>
      </c>
      <c r="Y371" s="36">
        <f t="shared" si="22"/>
        <v>0.15277777777777782</v>
      </c>
      <c r="Z371" s="49"/>
    </row>
    <row r="372" spans="1:26" ht="15" x14ac:dyDescent="0.25">
      <c r="A372" s="36" t="s">
        <v>100</v>
      </c>
      <c r="B372" s="36" t="s">
        <v>168</v>
      </c>
      <c r="C372" s="36" t="s">
        <v>273</v>
      </c>
      <c r="D372" s="36" t="s">
        <v>217</v>
      </c>
      <c r="E372" s="36" t="s">
        <v>512</v>
      </c>
      <c r="F372" s="36" t="s">
        <v>513</v>
      </c>
      <c r="G372" s="37">
        <v>6</v>
      </c>
      <c r="H372" s="45">
        <f t="shared" si="21"/>
        <v>25.830000000000005</v>
      </c>
      <c r="I372" s="37">
        <v>30</v>
      </c>
      <c r="J372" s="37">
        <v>0</v>
      </c>
      <c r="K372" s="37">
        <v>1</v>
      </c>
      <c r="L372" s="37">
        <v>0</v>
      </c>
      <c r="M372" s="37">
        <v>2</v>
      </c>
      <c r="N372" s="37">
        <v>0</v>
      </c>
      <c r="O372" s="36" t="s">
        <v>168</v>
      </c>
      <c r="P372" s="63">
        <v>0</v>
      </c>
      <c r="Q372" s="70">
        <v>0</v>
      </c>
      <c r="R372" s="37">
        <v>0</v>
      </c>
      <c r="S372" s="37">
        <v>0</v>
      </c>
      <c r="T372" s="37">
        <v>0</v>
      </c>
      <c r="U372" s="47">
        <v>5</v>
      </c>
      <c r="V372" s="47">
        <v>0</v>
      </c>
      <c r="W372" s="47">
        <v>5</v>
      </c>
      <c r="X372" s="47">
        <v>0</v>
      </c>
      <c r="Y372" s="36">
        <f t="shared" si="22"/>
        <v>10</v>
      </c>
      <c r="Z372" s="49"/>
    </row>
    <row r="373" spans="1:26" ht="15" x14ac:dyDescent="0.25">
      <c r="A373" s="36" t="s">
        <v>100</v>
      </c>
      <c r="B373" s="36" t="s">
        <v>168</v>
      </c>
      <c r="C373" s="36" t="s">
        <v>244</v>
      </c>
      <c r="D373" s="36" t="s">
        <v>216</v>
      </c>
      <c r="E373" s="36" t="s">
        <v>514</v>
      </c>
      <c r="F373" s="36" t="s">
        <v>227</v>
      </c>
      <c r="G373" s="37">
        <v>6</v>
      </c>
      <c r="H373" s="45">
        <f t="shared" si="21"/>
        <v>26.122499999999999</v>
      </c>
      <c r="I373" s="38"/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6" t="s">
        <v>168</v>
      </c>
      <c r="P373" s="63">
        <v>0</v>
      </c>
      <c r="Q373" s="70">
        <v>1</v>
      </c>
      <c r="R373" s="37">
        <v>0</v>
      </c>
      <c r="S373" s="37">
        <v>3</v>
      </c>
      <c r="T373" s="37">
        <v>0</v>
      </c>
      <c r="U373" s="47">
        <v>7.5</v>
      </c>
      <c r="V373" s="47">
        <v>0</v>
      </c>
      <c r="W373" s="47">
        <v>2.5</v>
      </c>
      <c r="X373" s="47">
        <v>0</v>
      </c>
      <c r="Y373" s="36">
        <f t="shared" si="22"/>
        <v>10</v>
      </c>
      <c r="Z373" s="49"/>
    </row>
    <row r="374" spans="1:26" ht="15" x14ac:dyDescent="0.25">
      <c r="A374" s="36" t="s">
        <v>100</v>
      </c>
      <c r="B374" s="36" t="s">
        <v>168</v>
      </c>
      <c r="C374" s="36" t="s">
        <v>244</v>
      </c>
      <c r="D374" s="36" t="s">
        <v>216</v>
      </c>
      <c r="E374" s="36" t="s">
        <v>515</v>
      </c>
      <c r="F374" s="36" t="s">
        <v>516</v>
      </c>
      <c r="G374" s="37">
        <v>6</v>
      </c>
      <c r="H374" s="45">
        <f t="shared" si="21"/>
        <v>34.244999999999997</v>
      </c>
      <c r="I374" s="37">
        <v>34</v>
      </c>
      <c r="J374" s="37">
        <v>0</v>
      </c>
      <c r="K374" s="37">
        <v>1</v>
      </c>
      <c r="L374" s="37">
        <v>0</v>
      </c>
      <c r="M374" s="37">
        <v>3</v>
      </c>
      <c r="N374" s="37">
        <v>0</v>
      </c>
      <c r="O374" s="36" t="s">
        <v>168</v>
      </c>
      <c r="P374" s="63">
        <v>0</v>
      </c>
      <c r="Q374" s="70">
        <v>0</v>
      </c>
      <c r="R374" s="37">
        <v>0</v>
      </c>
      <c r="S374" s="37">
        <v>0</v>
      </c>
      <c r="T374" s="37">
        <v>0</v>
      </c>
      <c r="U374" s="47">
        <v>5</v>
      </c>
      <c r="V374" s="47">
        <v>0</v>
      </c>
      <c r="W374" s="47">
        <v>5</v>
      </c>
      <c r="X374" s="47">
        <v>0</v>
      </c>
      <c r="Y374" s="36">
        <f t="shared" si="22"/>
        <v>10</v>
      </c>
      <c r="Z374" s="49"/>
    </row>
    <row r="375" spans="1:26" ht="15" x14ac:dyDescent="0.25">
      <c r="A375" s="36" t="s">
        <v>100</v>
      </c>
      <c r="B375" s="36" t="s">
        <v>168</v>
      </c>
      <c r="C375" s="36" t="s">
        <v>244</v>
      </c>
      <c r="D375" s="36" t="s">
        <v>216</v>
      </c>
      <c r="E375" s="36" t="s">
        <v>517</v>
      </c>
      <c r="F375" s="36" t="s">
        <v>518</v>
      </c>
      <c r="G375" s="37">
        <v>6</v>
      </c>
      <c r="H375" s="45">
        <f t="shared" si="21"/>
        <v>26.122499999999999</v>
      </c>
      <c r="I375" s="38"/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6" t="s">
        <v>168</v>
      </c>
      <c r="P375" s="63">
        <v>0</v>
      </c>
      <c r="Q375" s="70">
        <v>1</v>
      </c>
      <c r="R375" s="37">
        <v>0</v>
      </c>
      <c r="S375" s="37">
        <v>3</v>
      </c>
      <c r="T375" s="37">
        <v>0</v>
      </c>
      <c r="U375" s="47">
        <v>7.5</v>
      </c>
      <c r="V375" s="47">
        <v>0</v>
      </c>
      <c r="W375" s="47">
        <v>2.5</v>
      </c>
      <c r="X375" s="47">
        <v>0</v>
      </c>
      <c r="Y375" s="36">
        <f t="shared" si="22"/>
        <v>10</v>
      </c>
      <c r="Z375" s="49"/>
    </row>
    <row r="376" spans="1:26" ht="15" x14ac:dyDescent="0.25">
      <c r="A376" s="36" t="s">
        <v>100</v>
      </c>
      <c r="B376" s="36" t="s">
        <v>168</v>
      </c>
      <c r="C376" s="36" t="s">
        <v>244</v>
      </c>
      <c r="D376" s="36" t="s">
        <v>216</v>
      </c>
      <c r="E376" s="36" t="s">
        <v>519</v>
      </c>
      <c r="F376" s="36" t="s">
        <v>520</v>
      </c>
      <c r="G376" s="37">
        <v>6</v>
      </c>
      <c r="H376" s="45">
        <f t="shared" si="21"/>
        <v>50.490000000000009</v>
      </c>
      <c r="I376" s="38"/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6" t="s">
        <v>168</v>
      </c>
      <c r="P376" s="63">
        <v>0</v>
      </c>
      <c r="Q376" s="70">
        <v>1</v>
      </c>
      <c r="R376" s="37">
        <v>0</v>
      </c>
      <c r="S376" s="37">
        <v>3</v>
      </c>
      <c r="T376" s="37">
        <v>0</v>
      </c>
      <c r="U376" s="47">
        <v>0</v>
      </c>
      <c r="V376" s="47">
        <v>0</v>
      </c>
      <c r="W376" s="47">
        <v>10</v>
      </c>
      <c r="X376" s="47">
        <v>0</v>
      </c>
      <c r="Y376" s="36">
        <f t="shared" si="22"/>
        <v>10</v>
      </c>
      <c r="Z376" s="49"/>
    </row>
    <row r="377" spans="1:26" ht="15" x14ac:dyDescent="0.25">
      <c r="A377" s="36" t="s">
        <v>100</v>
      </c>
      <c r="B377" s="36" t="s">
        <v>168</v>
      </c>
      <c r="C377" s="36" t="s">
        <v>244</v>
      </c>
      <c r="D377" s="36" t="s">
        <v>222</v>
      </c>
      <c r="E377" s="36" t="s">
        <v>256</v>
      </c>
      <c r="F377" s="36" t="s">
        <v>188</v>
      </c>
      <c r="G377" s="37">
        <v>18</v>
      </c>
      <c r="H377" s="45">
        <f t="shared" si="21"/>
        <v>1.1000000000000003</v>
      </c>
      <c r="I377" s="37">
        <v>1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6" t="s">
        <v>168</v>
      </c>
      <c r="P377" s="63">
        <v>0</v>
      </c>
      <c r="Q377" s="70">
        <v>1</v>
      </c>
      <c r="R377" s="37">
        <v>0</v>
      </c>
      <c r="S377" s="37">
        <v>0</v>
      </c>
      <c r="T377" s="37">
        <v>0</v>
      </c>
      <c r="U377" s="47">
        <f>TFEB/(0.3*G377)</f>
        <v>0.20370370370370375</v>
      </c>
      <c r="V377" s="47">
        <v>0</v>
      </c>
      <c r="W377" s="47">
        <v>0</v>
      </c>
      <c r="X377" s="47">
        <v>0</v>
      </c>
      <c r="Y377" s="36">
        <f t="shared" si="22"/>
        <v>0.20370370370370375</v>
      </c>
      <c r="Z377" s="49"/>
    </row>
    <row r="378" spans="1:26" ht="15" x14ac:dyDescent="0.25">
      <c r="A378" s="36" t="s">
        <v>100</v>
      </c>
      <c r="B378" s="36" t="s">
        <v>168</v>
      </c>
      <c r="C378" s="36" t="s">
        <v>244</v>
      </c>
      <c r="D378" s="36" t="s">
        <v>217</v>
      </c>
      <c r="E378" s="36" t="s">
        <v>521</v>
      </c>
      <c r="F378" s="36" t="s">
        <v>522</v>
      </c>
      <c r="G378" s="37">
        <v>6</v>
      </c>
      <c r="H378" s="45">
        <f t="shared" si="21"/>
        <v>17.415000000000003</v>
      </c>
      <c r="I378" s="38"/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6" t="s">
        <v>168</v>
      </c>
      <c r="P378" s="63">
        <v>0</v>
      </c>
      <c r="Q378" s="70">
        <v>1</v>
      </c>
      <c r="R378" s="37">
        <v>0</v>
      </c>
      <c r="S378" s="37">
        <v>1</v>
      </c>
      <c r="T378" s="37">
        <v>0</v>
      </c>
      <c r="U378" s="47">
        <v>5</v>
      </c>
      <c r="V378" s="47">
        <v>0</v>
      </c>
      <c r="W378" s="47">
        <v>5</v>
      </c>
      <c r="X378" s="47">
        <v>0</v>
      </c>
      <c r="Y378" s="36">
        <f t="shared" si="22"/>
        <v>10</v>
      </c>
      <c r="Z378" s="49"/>
    </row>
    <row r="379" spans="1:26" ht="15" x14ac:dyDescent="0.25">
      <c r="A379" s="36" t="s">
        <v>100</v>
      </c>
      <c r="B379" s="36" t="s">
        <v>168</v>
      </c>
      <c r="C379" s="36" t="s">
        <v>257</v>
      </c>
      <c r="D379" s="36" t="s">
        <v>216</v>
      </c>
      <c r="E379" s="36" t="s">
        <v>523</v>
      </c>
      <c r="F379" s="36" t="s">
        <v>524</v>
      </c>
      <c r="G379" s="37">
        <v>5</v>
      </c>
      <c r="H379" s="45">
        <f t="shared" si="21"/>
        <v>19.372500000000002</v>
      </c>
      <c r="I379" s="37">
        <v>20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6" t="s">
        <v>168</v>
      </c>
      <c r="P379" s="63">
        <v>0</v>
      </c>
      <c r="Q379" s="70">
        <v>1</v>
      </c>
      <c r="R379" s="37">
        <v>0</v>
      </c>
      <c r="S379" s="37">
        <v>2</v>
      </c>
      <c r="T379" s="37">
        <v>0</v>
      </c>
      <c r="U379" s="47">
        <v>4.5</v>
      </c>
      <c r="V379" s="47">
        <v>0</v>
      </c>
      <c r="W379" s="47">
        <v>4.5</v>
      </c>
      <c r="X379" s="47">
        <v>0</v>
      </c>
      <c r="Y379" s="36">
        <f t="shared" si="22"/>
        <v>9</v>
      </c>
      <c r="Z379" s="49"/>
    </row>
    <row r="380" spans="1:26" ht="15" x14ac:dyDescent="0.25">
      <c r="A380" s="36" t="s">
        <v>100</v>
      </c>
      <c r="B380" s="36" t="s">
        <v>168</v>
      </c>
      <c r="C380" s="36" t="s">
        <v>257</v>
      </c>
      <c r="D380" s="36" t="s">
        <v>217</v>
      </c>
      <c r="E380" s="36" t="s">
        <v>322</v>
      </c>
      <c r="F380" s="36" t="s">
        <v>323</v>
      </c>
      <c r="G380" s="37">
        <v>5</v>
      </c>
      <c r="H380" s="45">
        <f t="shared" si="21"/>
        <v>3.3018749999999999</v>
      </c>
      <c r="I380" s="37">
        <v>6</v>
      </c>
      <c r="J380" s="37">
        <v>0</v>
      </c>
      <c r="K380" s="37">
        <v>1</v>
      </c>
      <c r="L380" s="37">
        <v>0</v>
      </c>
      <c r="M380" s="37">
        <v>1</v>
      </c>
      <c r="N380" s="37">
        <v>0</v>
      </c>
      <c r="O380" s="36" t="s">
        <v>168</v>
      </c>
      <c r="P380" s="63">
        <v>0</v>
      </c>
      <c r="Q380" s="70">
        <v>0</v>
      </c>
      <c r="R380" s="37">
        <v>0</v>
      </c>
      <c r="S380" s="37">
        <v>0</v>
      </c>
      <c r="T380" s="37">
        <v>0</v>
      </c>
      <c r="U380" s="47">
        <v>1.5</v>
      </c>
      <c r="V380" s="47">
        <v>0</v>
      </c>
      <c r="W380" s="47">
        <v>0.75</v>
      </c>
      <c r="X380" s="47">
        <v>0</v>
      </c>
      <c r="Y380" s="36">
        <f t="shared" si="22"/>
        <v>2.25</v>
      </c>
      <c r="Z380" s="49"/>
    </row>
    <row r="381" spans="1:26" ht="15" x14ac:dyDescent="0.25">
      <c r="A381" s="36" t="s">
        <v>100</v>
      </c>
      <c r="B381" s="36" t="s">
        <v>168</v>
      </c>
      <c r="C381" s="36" t="s">
        <v>273</v>
      </c>
      <c r="D381" s="36" t="s">
        <v>217</v>
      </c>
      <c r="E381" s="36" t="s">
        <v>260</v>
      </c>
      <c r="F381" s="36" t="s">
        <v>238</v>
      </c>
      <c r="G381" s="37">
        <v>12</v>
      </c>
      <c r="H381" s="45">
        <f t="shared" si="21"/>
        <v>0.1</v>
      </c>
      <c r="I381" s="38"/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6" t="s">
        <v>168</v>
      </c>
      <c r="P381" s="63">
        <v>0</v>
      </c>
      <c r="Q381" s="70">
        <v>1</v>
      </c>
      <c r="R381" s="37">
        <v>0</v>
      </c>
      <c r="S381" s="37">
        <v>0</v>
      </c>
      <c r="T381" s="37">
        <v>0</v>
      </c>
      <c r="U381" s="47">
        <v>2.7777777777777776E-2</v>
      </c>
      <c r="V381" s="47">
        <v>0</v>
      </c>
      <c r="W381" s="47">
        <v>0</v>
      </c>
      <c r="X381" s="47">
        <v>0</v>
      </c>
      <c r="Y381" s="36">
        <f t="shared" si="22"/>
        <v>2.7777777777777776E-2</v>
      </c>
      <c r="Z381" s="49"/>
    </row>
    <row r="382" spans="1:26" ht="15" x14ac:dyDescent="0.25">
      <c r="A382" s="36" t="s">
        <v>100</v>
      </c>
      <c r="B382" s="36" t="s">
        <v>168</v>
      </c>
      <c r="C382" s="36" t="s">
        <v>244</v>
      </c>
      <c r="D382" s="36" t="s">
        <v>217</v>
      </c>
      <c r="E382" s="36" t="s">
        <v>260</v>
      </c>
      <c r="F382" s="36" t="s">
        <v>238</v>
      </c>
      <c r="G382" s="37">
        <v>12</v>
      </c>
      <c r="H382" s="45">
        <f t="shared" si="21"/>
        <v>0.5</v>
      </c>
      <c r="I382" s="38"/>
      <c r="J382" s="37">
        <v>0</v>
      </c>
      <c r="K382" s="37">
        <v>3</v>
      </c>
      <c r="L382" s="37">
        <v>0</v>
      </c>
      <c r="M382" s="37">
        <v>0</v>
      </c>
      <c r="N382" s="37">
        <v>0</v>
      </c>
      <c r="O382" s="36" t="s">
        <v>168</v>
      </c>
      <c r="P382" s="63">
        <v>0</v>
      </c>
      <c r="Q382" s="70">
        <v>2</v>
      </c>
      <c r="R382" s="37">
        <v>0</v>
      </c>
      <c r="S382" s="37">
        <v>0</v>
      </c>
      <c r="T382" s="37">
        <v>0</v>
      </c>
      <c r="U382" s="47">
        <v>2.7777777777777776E-2</v>
      </c>
      <c r="V382" s="47">
        <v>0</v>
      </c>
      <c r="W382" s="47">
        <v>0</v>
      </c>
      <c r="X382" s="47">
        <v>0</v>
      </c>
      <c r="Y382" s="36">
        <f t="shared" si="22"/>
        <v>2.7777777777777776E-2</v>
      </c>
      <c r="Z382" s="49"/>
    </row>
    <row r="383" spans="1:26" ht="15" x14ac:dyDescent="0.25">
      <c r="A383" s="36" t="s">
        <v>100</v>
      </c>
      <c r="B383" s="36" t="s">
        <v>168</v>
      </c>
      <c r="C383" s="36" t="s">
        <v>4</v>
      </c>
      <c r="D383" s="36" t="s">
        <v>217</v>
      </c>
      <c r="E383" s="36" t="s">
        <v>260</v>
      </c>
      <c r="F383" s="36" t="s">
        <v>238</v>
      </c>
      <c r="G383" s="37">
        <v>12</v>
      </c>
      <c r="H383" s="45">
        <f t="shared" si="21"/>
        <v>0.1</v>
      </c>
      <c r="I383" s="38"/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6" t="s">
        <v>168</v>
      </c>
      <c r="P383" s="63">
        <v>0</v>
      </c>
      <c r="Q383" s="70">
        <v>1</v>
      </c>
      <c r="R383" s="37">
        <v>0</v>
      </c>
      <c r="S383" s="37">
        <v>0</v>
      </c>
      <c r="T383" s="37">
        <v>0</v>
      </c>
      <c r="U383" s="47">
        <v>2.7777777777777776E-2</v>
      </c>
      <c r="V383" s="47">
        <v>0</v>
      </c>
      <c r="W383" s="47">
        <v>0</v>
      </c>
      <c r="X383" s="47">
        <v>0</v>
      </c>
      <c r="Y383" s="36">
        <f t="shared" si="22"/>
        <v>2.7777777777777776E-2</v>
      </c>
      <c r="Z383" s="49"/>
    </row>
    <row r="384" spans="1:26" ht="15" x14ac:dyDescent="0.25">
      <c r="A384" s="36" t="s">
        <v>100</v>
      </c>
      <c r="B384" s="36" t="s">
        <v>168</v>
      </c>
      <c r="C384" s="36" t="s">
        <v>257</v>
      </c>
      <c r="D384" s="36" t="s">
        <v>217</v>
      </c>
      <c r="E384" s="36" t="s">
        <v>260</v>
      </c>
      <c r="F384" s="36" t="s">
        <v>238</v>
      </c>
      <c r="G384" s="37">
        <v>10</v>
      </c>
      <c r="H384" s="45">
        <f t="shared" si="21"/>
        <v>0.2</v>
      </c>
      <c r="I384" s="38"/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6" t="s">
        <v>168</v>
      </c>
      <c r="P384" s="63">
        <v>0</v>
      </c>
      <c r="Q384" s="70">
        <v>2</v>
      </c>
      <c r="R384" s="37">
        <v>0</v>
      </c>
      <c r="S384" s="37">
        <v>0</v>
      </c>
      <c r="T384" s="37">
        <v>0</v>
      </c>
      <c r="U384" s="47">
        <v>3.3333333333333333E-2</v>
      </c>
      <c r="V384" s="47">
        <v>0</v>
      </c>
      <c r="W384" s="47">
        <v>0</v>
      </c>
      <c r="X384" s="47">
        <v>0</v>
      </c>
      <c r="Y384" s="36">
        <f t="shared" si="22"/>
        <v>3.3333333333333333E-2</v>
      </c>
      <c r="Z384" s="49"/>
    </row>
    <row r="385" spans="1:26" ht="30" x14ac:dyDescent="0.25">
      <c r="A385" s="36" t="s">
        <v>100</v>
      </c>
      <c r="B385" s="36" t="s">
        <v>168</v>
      </c>
      <c r="C385" s="36" t="s">
        <v>324</v>
      </c>
      <c r="D385" s="36" t="s">
        <v>217</v>
      </c>
      <c r="E385" s="51" t="s">
        <v>575</v>
      </c>
      <c r="F385" s="36" t="s">
        <v>554</v>
      </c>
      <c r="G385" s="37">
        <v>6</v>
      </c>
      <c r="H385" s="45">
        <f t="shared" si="21"/>
        <v>7.5600000000000014</v>
      </c>
      <c r="I385" s="38"/>
      <c r="J385" s="37">
        <v>0</v>
      </c>
      <c r="K385" s="37">
        <v>1</v>
      </c>
      <c r="L385" s="37">
        <v>0</v>
      </c>
      <c r="M385" s="37">
        <v>2</v>
      </c>
      <c r="N385" s="37">
        <v>0</v>
      </c>
      <c r="O385" s="36" t="s">
        <v>168</v>
      </c>
      <c r="P385" s="63">
        <v>0</v>
      </c>
      <c r="Q385" s="70">
        <v>0</v>
      </c>
      <c r="R385" s="37">
        <v>0</v>
      </c>
      <c r="S385" s="37">
        <v>0</v>
      </c>
      <c r="T385" s="37">
        <v>0</v>
      </c>
      <c r="U385" s="47">
        <v>2.33</v>
      </c>
      <c r="V385" s="47">
        <v>0</v>
      </c>
      <c r="W385" s="47">
        <v>1</v>
      </c>
      <c r="X385" s="47">
        <v>0</v>
      </c>
      <c r="Y385" s="36">
        <f>SUM(U385:X385)</f>
        <v>3.33</v>
      </c>
      <c r="Z385" s="49"/>
    </row>
    <row r="386" spans="1:26" ht="15" x14ac:dyDescent="0.25">
      <c r="A386" s="36" t="s">
        <v>107</v>
      </c>
      <c r="B386" s="36" t="s">
        <v>168</v>
      </c>
      <c r="C386" s="36" t="s">
        <v>273</v>
      </c>
      <c r="D386" s="36" t="s">
        <v>216</v>
      </c>
      <c r="E386" s="36" t="s">
        <v>525</v>
      </c>
      <c r="F386" s="36" t="s">
        <v>213</v>
      </c>
      <c r="G386" s="37">
        <v>6</v>
      </c>
      <c r="H386" s="45">
        <f t="shared" si="21"/>
        <v>64.080000000000013</v>
      </c>
      <c r="I386" s="37">
        <v>331</v>
      </c>
      <c r="J386" s="37">
        <v>0</v>
      </c>
      <c r="K386" s="37">
        <v>2</v>
      </c>
      <c r="L386" s="37">
        <v>0</v>
      </c>
      <c r="M386" s="37">
        <v>6</v>
      </c>
      <c r="N386" s="37">
        <v>0</v>
      </c>
      <c r="O386" s="36" t="s">
        <v>168</v>
      </c>
      <c r="P386" s="63">
        <v>0</v>
      </c>
      <c r="Q386" s="70">
        <v>1</v>
      </c>
      <c r="R386" s="37">
        <v>0</v>
      </c>
      <c r="S386" s="37">
        <v>2</v>
      </c>
      <c r="T386" s="37">
        <v>0</v>
      </c>
      <c r="U386" s="47">
        <v>8.75</v>
      </c>
      <c r="V386" s="47">
        <v>0</v>
      </c>
      <c r="W386" s="47">
        <v>1.25</v>
      </c>
      <c r="X386" s="47">
        <v>0</v>
      </c>
      <c r="Y386" s="36">
        <f t="shared" si="22"/>
        <v>10</v>
      </c>
      <c r="Z386" s="49" t="s">
        <v>190</v>
      </c>
    </row>
    <row r="387" spans="1:26" ht="15" x14ac:dyDescent="0.25">
      <c r="A387" s="36" t="s">
        <v>107</v>
      </c>
      <c r="B387" s="36" t="s">
        <v>168</v>
      </c>
      <c r="C387" s="36" t="s">
        <v>273</v>
      </c>
      <c r="D387" s="36" t="s">
        <v>216</v>
      </c>
      <c r="E387" s="36" t="s">
        <v>525</v>
      </c>
      <c r="F387" s="36" t="s">
        <v>526</v>
      </c>
      <c r="G387" s="37">
        <v>6</v>
      </c>
      <c r="H387" s="45">
        <f t="shared" si="21"/>
        <v>0</v>
      </c>
      <c r="I387" s="37">
        <v>331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6" t="s">
        <v>168</v>
      </c>
      <c r="P387" s="63">
        <v>0</v>
      </c>
      <c r="Q387" s="70">
        <v>0</v>
      </c>
      <c r="R387" s="37">
        <v>0</v>
      </c>
      <c r="S387" s="37">
        <v>0</v>
      </c>
      <c r="T387" s="37">
        <v>0</v>
      </c>
      <c r="U387" s="47">
        <v>0</v>
      </c>
      <c r="V387" s="47">
        <v>0</v>
      </c>
      <c r="W387" s="47">
        <v>1.25</v>
      </c>
      <c r="X387" s="47">
        <v>0</v>
      </c>
      <c r="Y387" s="36">
        <f t="shared" si="22"/>
        <v>1.25</v>
      </c>
      <c r="Z387" s="49"/>
    </row>
    <row r="388" spans="1:26" ht="15" x14ac:dyDescent="0.25">
      <c r="A388" s="36" t="s">
        <v>107</v>
      </c>
      <c r="B388" s="36" t="s">
        <v>168</v>
      </c>
      <c r="C388" s="36" t="s">
        <v>266</v>
      </c>
      <c r="D388" s="36" t="s">
        <v>216</v>
      </c>
      <c r="E388" s="36" t="s">
        <v>525</v>
      </c>
      <c r="F388" s="36" t="s">
        <v>213</v>
      </c>
      <c r="G388" s="37">
        <v>6</v>
      </c>
      <c r="H388" s="45">
        <f t="shared" si="21"/>
        <v>18.123750000000001</v>
      </c>
      <c r="I388" s="37">
        <v>331</v>
      </c>
      <c r="J388" s="37">
        <v>0</v>
      </c>
      <c r="K388" s="37">
        <v>0.5</v>
      </c>
      <c r="L388" s="37">
        <v>0</v>
      </c>
      <c r="M388" s="37">
        <v>2</v>
      </c>
      <c r="N388" s="37">
        <v>0</v>
      </c>
      <c r="O388" s="36" t="s">
        <v>168</v>
      </c>
      <c r="P388" s="63">
        <v>0</v>
      </c>
      <c r="Q388" s="70">
        <v>0.25</v>
      </c>
      <c r="R388" s="37">
        <v>0</v>
      </c>
      <c r="S388" s="37">
        <v>1</v>
      </c>
      <c r="T388" s="37">
        <v>0</v>
      </c>
      <c r="U388" s="47">
        <v>8.75</v>
      </c>
      <c r="V388" s="47">
        <v>0</v>
      </c>
      <c r="W388" s="47">
        <v>1.25</v>
      </c>
      <c r="X388" s="47">
        <v>0</v>
      </c>
      <c r="Y388" s="36">
        <f t="shared" si="22"/>
        <v>10</v>
      </c>
      <c r="Z388" s="49"/>
    </row>
    <row r="389" spans="1:26" ht="15" x14ac:dyDescent="0.25">
      <c r="A389" s="36" t="s">
        <v>107</v>
      </c>
      <c r="B389" s="36" t="s">
        <v>168</v>
      </c>
      <c r="C389" s="36" t="s">
        <v>269</v>
      </c>
      <c r="D389" s="36" t="s">
        <v>216</v>
      </c>
      <c r="E389" s="36" t="s">
        <v>525</v>
      </c>
      <c r="F389" s="36" t="s">
        <v>213</v>
      </c>
      <c r="G389" s="37">
        <v>6</v>
      </c>
      <c r="H389" s="45">
        <f t="shared" si="21"/>
        <v>20.227500000000006</v>
      </c>
      <c r="I389" s="37">
        <v>331</v>
      </c>
      <c r="J389" s="37">
        <v>0</v>
      </c>
      <c r="K389" s="37">
        <v>0.5</v>
      </c>
      <c r="L389" s="37">
        <v>0</v>
      </c>
      <c r="M389" s="37">
        <v>3</v>
      </c>
      <c r="N389" s="37">
        <v>0</v>
      </c>
      <c r="O389" s="36" t="s">
        <v>168</v>
      </c>
      <c r="P389" s="63">
        <v>0</v>
      </c>
      <c r="Q389" s="70">
        <v>0.25</v>
      </c>
      <c r="R389" s="37">
        <v>0</v>
      </c>
      <c r="S389" s="37">
        <v>1</v>
      </c>
      <c r="T389" s="37">
        <v>0</v>
      </c>
      <c r="U389" s="47">
        <v>8.75</v>
      </c>
      <c r="V389" s="47">
        <v>0</v>
      </c>
      <c r="W389" s="47">
        <v>1.25</v>
      </c>
      <c r="X389" s="47">
        <v>0</v>
      </c>
      <c r="Y389" s="36">
        <f t="shared" si="22"/>
        <v>10</v>
      </c>
      <c r="Z389" s="49"/>
    </row>
    <row r="390" spans="1:26" ht="15" x14ac:dyDescent="0.25">
      <c r="A390" s="36" t="s">
        <v>107</v>
      </c>
      <c r="B390" s="36" t="s">
        <v>168</v>
      </c>
      <c r="C390" s="36" t="s">
        <v>4</v>
      </c>
      <c r="D390" s="36" t="s">
        <v>216</v>
      </c>
      <c r="E390" s="36" t="s">
        <v>525</v>
      </c>
      <c r="F390" s="36" t="s">
        <v>213</v>
      </c>
      <c r="G390" s="37">
        <v>6</v>
      </c>
      <c r="H390" s="45">
        <f t="shared" si="21"/>
        <v>54.101249999999993</v>
      </c>
      <c r="I390" s="37">
        <v>331</v>
      </c>
      <c r="J390" s="37">
        <v>0</v>
      </c>
      <c r="K390" s="37">
        <v>2</v>
      </c>
      <c r="L390" s="37">
        <v>0</v>
      </c>
      <c r="M390" s="37">
        <v>6</v>
      </c>
      <c r="N390" s="37">
        <v>0</v>
      </c>
      <c r="O390" s="36" t="s">
        <v>168</v>
      </c>
      <c r="P390" s="63">
        <v>0</v>
      </c>
      <c r="Q390" s="70">
        <v>0.5</v>
      </c>
      <c r="R390" s="37">
        <v>0</v>
      </c>
      <c r="S390" s="37">
        <v>1</v>
      </c>
      <c r="T390" s="37">
        <v>0</v>
      </c>
      <c r="U390" s="47">
        <v>8.75</v>
      </c>
      <c r="V390" s="47">
        <v>0</v>
      </c>
      <c r="W390" s="47">
        <v>1.25</v>
      </c>
      <c r="X390" s="47">
        <v>0</v>
      </c>
      <c r="Y390" s="36">
        <f t="shared" si="22"/>
        <v>10</v>
      </c>
      <c r="Z390" s="49"/>
    </row>
    <row r="391" spans="1:26" ht="15" x14ac:dyDescent="0.25">
      <c r="A391" s="36" t="s">
        <v>107</v>
      </c>
      <c r="B391" s="36" t="s">
        <v>168</v>
      </c>
      <c r="C391" s="36" t="s">
        <v>4</v>
      </c>
      <c r="D391" s="36" t="s">
        <v>216</v>
      </c>
      <c r="E391" s="36" t="s">
        <v>525</v>
      </c>
      <c r="F391" s="36" t="s">
        <v>526</v>
      </c>
      <c r="G391" s="37">
        <v>6</v>
      </c>
      <c r="H391" s="45">
        <f t="shared" si="21"/>
        <v>0</v>
      </c>
      <c r="I391" s="37">
        <v>331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6" t="s">
        <v>168</v>
      </c>
      <c r="P391" s="63">
        <v>0</v>
      </c>
      <c r="Q391" s="70">
        <v>0</v>
      </c>
      <c r="R391" s="37">
        <v>0</v>
      </c>
      <c r="S391" s="37">
        <v>0</v>
      </c>
      <c r="T391" s="37">
        <v>0</v>
      </c>
      <c r="U391" s="47">
        <v>0</v>
      </c>
      <c r="V391" s="47">
        <v>0</v>
      </c>
      <c r="W391" s="47">
        <v>1.25</v>
      </c>
      <c r="X391" s="47">
        <v>0</v>
      </c>
      <c r="Y391" s="36">
        <f t="shared" si="22"/>
        <v>1.25</v>
      </c>
      <c r="Z391" s="49"/>
    </row>
    <row r="392" spans="1:26" ht="15" x14ac:dyDescent="0.25">
      <c r="A392" s="36" t="s">
        <v>107</v>
      </c>
      <c r="B392" s="36" t="s">
        <v>168</v>
      </c>
      <c r="C392" s="36" t="s">
        <v>273</v>
      </c>
      <c r="D392" s="36" t="s">
        <v>216</v>
      </c>
      <c r="E392" s="36" t="s">
        <v>527</v>
      </c>
      <c r="F392" s="36" t="s">
        <v>214</v>
      </c>
      <c r="G392" s="37">
        <v>6</v>
      </c>
      <c r="H392" s="45">
        <f t="shared" si="21"/>
        <v>55.670625000000001</v>
      </c>
      <c r="I392" s="37">
        <v>83</v>
      </c>
      <c r="J392" s="37">
        <v>0</v>
      </c>
      <c r="K392" s="37">
        <v>0.8</v>
      </c>
      <c r="L392" s="37">
        <v>0</v>
      </c>
      <c r="M392" s="37">
        <v>1.5</v>
      </c>
      <c r="N392" s="37">
        <v>0</v>
      </c>
      <c r="O392" s="36" t="s">
        <v>168</v>
      </c>
      <c r="P392" s="63">
        <v>0</v>
      </c>
      <c r="Q392" s="70">
        <v>2</v>
      </c>
      <c r="R392" s="37">
        <v>0</v>
      </c>
      <c r="S392" s="37">
        <v>4</v>
      </c>
      <c r="T392" s="37">
        <v>0</v>
      </c>
      <c r="U392" s="47">
        <v>8.75</v>
      </c>
      <c r="V392" s="47">
        <v>0</v>
      </c>
      <c r="W392" s="47">
        <v>1.25</v>
      </c>
      <c r="X392" s="47">
        <v>0</v>
      </c>
      <c r="Y392" s="36">
        <f t="shared" si="22"/>
        <v>10</v>
      </c>
      <c r="Z392" s="49"/>
    </row>
    <row r="393" spans="1:26" ht="15" x14ac:dyDescent="0.25">
      <c r="A393" s="36" t="s">
        <v>107</v>
      </c>
      <c r="B393" s="36" t="s">
        <v>168</v>
      </c>
      <c r="C393" s="36" t="s">
        <v>266</v>
      </c>
      <c r="D393" s="36" t="s">
        <v>216</v>
      </c>
      <c r="E393" s="36" t="s">
        <v>527</v>
      </c>
      <c r="F393" s="36" t="s">
        <v>214</v>
      </c>
      <c r="G393" s="37">
        <v>6</v>
      </c>
      <c r="H393" s="45">
        <f t="shared" si="21"/>
        <v>14.180624999999999</v>
      </c>
      <c r="I393" s="37">
        <v>83</v>
      </c>
      <c r="J393" s="37">
        <v>0</v>
      </c>
      <c r="K393" s="37">
        <v>0.2</v>
      </c>
      <c r="L393" s="37">
        <v>0</v>
      </c>
      <c r="M393" s="37">
        <v>0.5</v>
      </c>
      <c r="N393" s="37">
        <v>0</v>
      </c>
      <c r="O393" s="36" t="s">
        <v>168</v>
      </c>
      <c r="P393" s="63">
        <v>0</v>
      </c>
      <c r="Q393" s="70">
        <v>0.5</v>
      </c>
      <c r="R393" s="37">
        <v>0</v>
      </c>
      <c r="S393" s="37">
        <v>1</v>
      </c>
      <c r="T393" s="37">
        <v>0</v>
      </c>
      <c r="U393" s="47">
        <v>8.75</v>
      </c>
      <c r="V393" s="47">
        <v>0</v>
      </c>
      <c r="W393" s="47">
        <v>1.25</v>
      </c>
      <c r="X393" s="47">
        <v>0</v>
      </c>
      <c r="Y393" s="36">
        <f t="shared" si="22"/>
        <v>10</v>
      </c>
      <c r="Z393" s="49"/>
    </row>
    <row r="394" spans="1:26" ht="15" x14ac:dyDescent="0.25">
      <c r="A394" s="36" t="s">
        <v>107</v>
      </c>
      <c r="B394" s="36" t="s">
        <v>168</v>
      </c>
      <c r="C394" s="36" t="s">
        <v>269</v>
      </c>
      <c r="D394" s="36" t="s">
        <v>216</v>
      </c>
      <c r="E394" s="36" t="s">
        <v>527</v>
      </c>
      <c r="F394" s="36" t="s">
        <v>214</v>
      </c>
      <c r="G394" s="37">
        <v>6</v>
      </c>
      <c r="H394" s="45">
        <f t="shared" si="21"/>
        <v>14.180624999999999</v>
      </c>
      <c r="I394" s="37">
        <v>83</v>
      </c>
      <c r="J394" s="37">
        <v>0</v>
      </c>
      <c r="K394" s="37">
        <v>0.2</v>
      </c>
      <c r="L394" s="37">
        <v>0</v>
      </c>
      <c r="M394" s="37">
        <v>0.5</v>
      </c>
      <c r="N394" s="37">
        <v>0</v>
      </c>
      <c r="O394" s="36" t="s">
        <v>168</v>
      </c>
      <c r="P394" s="63">
        <v>0</v>
      </c>
      <c r="Q394" s="70">
        <v>0.5</v>
      </c>
      <c r="R394" s="37">
        <v>0</v>
      </c>
      <c r="S394" s="37">
        <v>1</v>
      </c>
      <c r="T394" s="37">
        <v>0</v>
      </c>
      <c r="U394" s="47">
        <v>8.75</v>
      </c>
      <c r="V394" s="47">
        <v>0</v>
      </c>
      <c r="W394" s="47">
        <v>1.25</v>
      </c>
      <c r="X394" s="47">
        <v>0</v>
      </c>
      <c r="Y394" s="36">
        <f t="shared" si="22"/>
        <v>10</v>
      </c>
      <c r="Z394" s="49"/>
    </row>
    <row r="395" spans="1:26" ht="15" x14ac:dyDescent="0.25">
      <c r="A395" s="36" t="s">
        <v>107</v>
      </c>
      <c r="B395" s="36" t="s">
        <v>168</v>
      </c>
      <c r="C395" s="36" t="s">
        <v>4</v>
      </c>
      <c r="D395" s="36" t="s">
        <v>216</v>
      </c>
      <c r="E395" s="36" t="s">
        <v>527</v>
      </c>
      <c r="F395" s="36" t="s">
        <v>214</v>
      </c>
      <c r="G395" s="37">
        <v>6</v>
      </c>
      <c r="H395" s="45">
        <f t="shared" si="21"/>
        <v>55.670625000000001</v>
      </c>
      <c r="I395" s="37">
        <v>83</v>
      </c>
      <c r="J395" s="37">
        <v>0</v>
      </c>
      <c r="K395" s="37">
        <v>0.8</v>
      </c>
      <c r="L395" s="37">
        <v>0</v>
      </c>
      <c r="M395" s="37">
        <v>1.5</v>
      </c>
      <c r="N395" s="37">
        <v>0</v>
      </c>
      <c r="O395" s="36" t="s">
        <v>168</v>
      </c>
      <c r="P395" s="63">
        <v>0</v>
      </c>
      <c r="Q395" s="70">
        <v>2</v>
      </c>
      <c r="R395" s="37">
        <v>0</v>
      </c>
      <c r="S395" s="37">
        <v>4</v>
      </c>
      <c r="T395" s="37">
        <v>0</v>
      </c>
      <c r="U395" s="47">
        <v>8.75</v>
      </c>
      <c r="V395" s="47">
        <v>0</v>
      </c>
      <c r="W395" s="47">
        <v>1.25</v>
      </c>
      <c r="X395" s="47">
        <v>0</v>
      </c>
      <c r="Y395" s="36">
        <f t="shared" si="22"/>
        <v>10</v>
      </c>
      <c r="Z395" s="49"/>
    </row>
    <row r="396" spans="1:26" ht="15" x14ac:dyDescent="0.25">
      <c r="A396" s="36" t="s">
        <v>107</v>
      </c>
      <c r="B396" s="36" t="s">
        <v>168</v>
      </c>
      <c r="C396" s="36" t="s">
        <v>273</v>
      </c>
      <c r="D396" s="36" t="s">
        <v>222</v>
      </c>
      <c r="E396" s="36" t="s">
        <v>280</v>
      </c>
      <c r="F396" s="36" t="s">
        <v>188</v>
      </c>
      <c r="G396" s="37">
        <v>24</v>
      </c>
      <c r="H396" s="45">
        <f t="shared" si="21"/>
        <v>2.2000000000000011</v>
      </c>
      <c r="I396" s="37">
        <v>38</v>
      </c>
      <c r="J396" s="37">
        <v>0</v>
      </c>
      <c r="K396" s="37">
        <v>1</v>
      </c>
      <c r="L396" s="37">
        <v>0</v>
      </c>
      <c r="M396" s="37">
        <v>0</v>
      </c>
      <c r="N396" s="37">
        <v>0</v>
      </c>
      <c r="O396" s="36" t="s">
        <v>168</v>
      </c>
      <c r="P396" s="63">
        <v>0</v>
      </c>
      <c r="Q396" s="70">
        <v>1</v>
      </c>
      <c r="R396" s="37">
        <v>0</v>
      </c>
      <c r="S396" s="37">
        <v>0</v>
      </c>
      <c r="T396" s="37">
        <v>0</v>
      </c>
      <c r="U396" s="47">
        <f>TFEA/(0.3*G396)</f>
        <v>0.15277777777777782</v>
      </c>
      <c r="V396" s="47">
        <v>0</v>
      </c>
      <c r="W396" s="47">
        <v>0</v>
      </c>
      <c r="X396" s="47">
        <v>0</v>
      </c>
      <c r="Y396" s="36">
        <f t="shared" si="22"/>
        <v>0.15277777777777782</v>
      </c>
      <c r="Z396" s="49"/>
    </row>
    <row r="397" spans="1:26" ht="15" x14ac:dyDescent="0.25">
      <c r="A397" s="36" t="s">
        <v>107</v>
      </c>
      <c r="B397" s="36" t="s">
        <v>168</v>
      </c>
      <c r="C397" s="36" t="s">
        <v>269</v>
      </c>
      <c r="D397" s="36" t="s">
        <v>222</v>
      </c>
      <c r="E397" s="36" t="s">
        <v>304</v>
      </c>
      <c r="F397" s="36" t="s">
        <v>188</v>
      </c>
      <c r="G397" s="37">
        <v>24</v>
      </c>
      <c r="H397" s="45">
        <f t="shared" si="21"/>
        <v>2.2000000000000011</v>
      </c>
      <c r="I397" s="37">
        <v>9</v>
      </c>
      <c r="J397" s="37">
        <v>0</v>
      </c>
      <c r="K397" s="37">
        <v>1</v>
      </c>
      <c r="L397" s="37">
        <v>0</v>
      </c>
      <c r="M397" s="37">
        <v>0</v>
      </c>
      <c r="N397" s="37">
        <v>0</v>
      </c>
      <c r="O397" s="36" t="s">
        <v>168</v>
      </c>
      <c r="P397" s="63">
        <v>0</v>
      </c>
      <c r="Q397" s="70">
        <v>1</v>
      </c>
      <c r="R397" s="37">
        <v>0</v>
      </c>
      <c r="S397" s="37">
        <v>0</v>
      </c>
      <c r="T397" s="37">
        <v>0</v>
      </c>
      <c r="U397" s="47">
        <f>TFEA/(0.3*G397)</f>
        <v>0.15277777777777782</v>
      </c>
      <c r="V397" s="47">
        <v>0</v>
      </c>
      <c r="W397" s="47">
        <v>0</v>
      </c>
      <c r="X397" s="47">
        <v>0</v>
      </c>
      <c r="Y397" s="36">
        <f t="shared" si="22"/>
        <v>0.15277777777777782</v>
      </c>
      <c r="Z397" s="49"/>
    </row>
    <row r="398" spans="1:26" ht="15" x14ac:dyDescent="0.25">
      <c r="A398" s="36" t="s">
        <v>107</v>
      </c>
      <c r="B398" s="36" t="s">
        <v>168</v>
      </c>
      <c r="C398" s="36" t="s">
        <v>244</v>
      </c>
      <c r="D398" s="36" t="s">
        <v>216</v>
      </c>
      <c r="E398" s="36" t="s">
        <v>528</v>
      </c>
      <c r="F398" s="36" t="s">
        <v>159</v>
      </c>
      <c r="G398" s="37">
        <v>7.5</v>
      </c>
      <c r="H398" s="45">
        <f t="shared" si="21"/>
        <v>51.018750000000004</v>
      </c>
      <c r="I398" s="37">
        <v>61</v>
      </c>
      <c r="J398" s="37">
        <v>0</v>
      </c>
      <c r="K398" s="37">
        <v>1</v>
      </c>
      <c r="L398" s="37">
        <v>0</v>
      </c>
      <c r="M398" s="37">
        <v>4</v>
      </c>
      <c r="N398" s="37">
        <v>0</v>
      </c>
      <c r="O398" s="36" t="s">
        <v>168</v>
      </c>
      <c r="P398" s="63">
        <v>0</v>
      </c>
      <c r="Q398" s="70">
        <v>1</v>
      </c>
      <c r="R398" s="37">
        <v>0</v>
      </c>
      <c r="S398" s="37">
        <v>1</v>
      </c>
      <c r="T398" s="37">
        <v>0</v>
      </c>
      <c r="U398" s="47">
        <v>9</v>
      </c>
      <c r="V398" s="47">
        <v>0</v>
      </c>
      <c r="W398" s="47">
        <v>1</v>
      </c>
      <c r="X398" s="47">
        <v>0</v>
      </c>
      <c r="Y398" s="36">
        <f t="shared" si="22"/>
        <v>10</v>
      </c>
      <c r="Z398" s="49"/>
    </row>
    <row r="399" spans="1:26" ht="15" x14ac:dyDescent="0.25">
      <c r="A399" s="36" t="s">
        <v>107</v>
      </c>
      <c r="B399" s="36" t="s">
        <v>168</v>
      </c>
      <c r="C399" s="36" t="s">
        <v>244</v>
      </c>
      <c r="D399" s="36" t="s">
        <v>216</v>
      </c>
      <c r="E399" s="36" t="s">
        <v>528</v>
      </c>
      <c r="F399" s="36" t="s">
        <v>529</v>
      </c>
      <c r="G399" s="37">
        <v>7.5</v>
      </c>
      <c r="H399" s="45">
        <f t="shared" si="21"/>
        <v>0</v>
      </c>
      <c r="I399" s="37">
        <v>61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6" t="s">
        <v>168</v>
      </c>
      <c r="P399" s="63">
        <v>0</v>
      </c>
      <c r="Q399" s="70">
        <v>0</v>
      </c>
      <c r="R399" s="37">
        <v>0</v>
      </c>
      <c r="S399" s="37">
        <v>0</v>
      </c>
      <c r="T399" s="37">
        <v>0</v>
      </c>
      <c r="U399" s="47">
        <v>0</v>
      </c>
      <c r="V399" s="47">
        <v>0</v>
      </c>
      <c r="W399" s="47">
        <v>1.2</v>
      </c>
      <c r="X399" s="47">
        <v>0</v>
      </c>
      <c r="Y399" s="36">
        <f t="shared" si="22"/>
        <v>1.2</v>
      </c>
      <c r="Z399" s="49"/>
    </row>
    <row r="400" spans="1:26" ht="15" x14ac:dyDescent="0.25">
      <c r="A400" s="36" t="s">
        <v>107</v>
      </c>
      <c r="B400" s="36" t="s">
        <v>168</v>
      </c>
      <c r="C400" s="36" t="s">
        <v>244</v>
      </c>
      <c r="D400" s="36" t="s">
        <v>222</v>
      </c>
      <c r="E400" s="36" t="s">
        <v>256</v>
      </c>
      <c r="F400" s="36" t="s">
        <v>188</v>
      </c>
      <c r="G400" s="37">
        <v>18</v>
      </c>
      <c r="H400" s="45">
        <f t="shared" si="21"/>
        <v>2.2000000000000006</v>
      </c>
      <c r="I400" s="37">
        <v>1</v>
      </c>
      <c r="J400" s="37">
        <v>0</v>
      </c>
      <c r="K400" s="37">
        <v>1</v>
      </c>
      <c r="L400" s="37">
        <v>0</v>
      </c>
      <c r="M400" s="37">
        <v>0</v>
      </c>
      <c r="N400" s="37">
        <v>0</v>
      </c>
      <c r="O400" s="36" t="s">
        <v>168</v>
      </c>
      <c r="P400" s="63">
        <v>0</v>
      </c>
      <c r="Q400" s="70">
        <v>1</v>
      </c>
      <c r="R400" s="37">
        <v>0</v>
      </c>
      <c r="S400" s="37">
        <v>0</v>
      </c>
      <c r="T400" s="37">
        <v>0</v>
      </c>
      <c r="U400" s="47">
        <f>TFEB/(0.3*G400)</f>
        <v>0.20370370370370375</v>
      </c>
      <c r="V400" s="47">
        <v>0</v>
      </c>
      <c r="W400" s="47">
        <v>0</v>
      </c>
      <c r="X400" s="47">
        <v>0</v>
      </c>
      <c r="Y400" s="36">
        <f t="shared" si="22"/>
        <v>0.20370370370370375</v>
      </c>
      <c r="Z400" s="49"/>
    </row>
    <row r="401" spans="1:26" ht="15" x14ac:dyDescent="0.25">
      <c r="A401" s="36" t="s">
        <v>110</v>
      </c>
      <c r="B401" s="36" t="s">
        <v>168</v>
      </c>
      <c r="C401" s="36" t="s">
        <v>263</v>
      </c>
      <c r="D401" s="36" t="s">
        <v>216</v>
      </c>
      <c r="E401" s="36" t="s">
        <v>207</v>
      </c>
      <c r="F401" s="36" t="s">
        <v>424</v>
      </c>
      <c r="G401" s="37">
        <v>5</v>
      </c>
      <c r="H401" s="45">
        <f t="shared" si="21"/>
        <v>6.75</v>
      </c>
      <c r="I401" s="38"/>
      <c r="J401" s="37">
        <v>0</v>
      </c>
      <c r="K401" s="37">
        <v>1</v>
      </c>
      <c r="L401" s="37">
        <v>0</v>
      </c>
      <c r="M401" s="37">
        <v>0</v>
      </c>
      <c r="N401" s="37">
        <v>0</v>
      </c>
      <c r="O401" s="36" t="s">
        <v>168</v>
      </c>
      <c r="P401" s="63">
        <v>0</v>
      </c>
      <c r="Q401" s="70">
        <v>0</v>
      </c>
      <c r="R401" s="37">
        <v>0</v>
      </c>
      <c r="S401" s="37">
        <v>0</v>
      </c>
      <c r="T401" s="37">
        <v>0</v>
      </c>
      <c r="U401" s="47">
        <v>4.5</v>
      </c>
      <c r="V401" s="47">
        <v>0</v>
      </c>
      <c r="W401" s="47">
        <v>0</v>
      </c>
      <c r="X401" s="47">
        <v>0</v>
      </c>
      <c r="Y401" s="36">
        <f t="shared" si="22"/>
        <v>4.5</v>
      </c>
      <c r="Z401" s="49" t="s">
        <v>190</v>
      </c>
    </row>
    <row r="402" spans="1:26" ht="15" x14ac:dyDescent="0.25">
      <c r="A402" s="36" t="s">
        <v>110</v>
      </c>
      <c r="B402" s="36" t="s">
        <v>168</v>
      </c>
      <c r="C402" s="36" t="s">
        <v>263</v>
      </c>
      <c r="D402" s="36" t="s">
        <v>216</v>
      </c>
      <c r="E402" s="36" t="s">
        <v>215</v>
      </c>
      <c r="F402" s="36" t="s">
        <v>425</v>
      </c>
      <c r="G402" s="37">
        <v>5</v>
      </c>
      <c r="H402" s="45">
        <f t="shared" si="21"/>
        <v>6.75</v>
      </c>
      <c r="I402" s="38"/>
      <c r="J402" s="37">
        <v>0</v>
      </c>
      <c r="K402" s="37">
        <v>1</v>
      </c>
      <c r="L402" s="37">
        <v>0</v>
      </c>
      <c r="M402" s="37">
        <v>0</v>
      </c>
      <c r="N402" s="37">
        <v>0</v>
      </c>
      <c r="O402" s="36" t="s">
        <v>168</v>
      </c>
      <c r="P402" s="63">
        <v>0</v>
      </c>
      <c r="Q402" s="70">
        <v>0</v>
      </c>
      <c r="R402" s="37">
        <v>0</v>
      </c>
      <c r="S402" s="37">
        <v>0</v>
      </c>
      <c r="T402" s="37">
        <v>0</v>
      </c>
      <c r="U402" s="47">
        <v>4.5</v>
      </c>
      <c r="V402" s="47">
        <v>0</v>
      </c>
      <c r="W402" s="47">
        <v>0</v>
      </c>
      <c r="X402" s="47">
        <v>0</v>
      </c>
      <c r="Y402" s="36">
        <f t="shared" si="22"/>
        <v>4.5</v>
      </c>
      <c r="Z402" s="49"/>
    </row>
    <row r="403" spans="1:26" ht="15" x14ac:dyDescent="0.25">
      <c r="A403" s="36" t="s">
        <v>110</v>
      </c>
      <c r="B403" s="36" t="s">
        <v>168</v>
      </c>
      <c r="C403" s="36" t="s">
        <v>263</v>
      </c>
      <c r="D403" s="36" t="s">
        <v>216</v>
      </c>
      <c r="E403" s="36" t="s">
        <v>208</v>
      </c>
      <c r="F403" s="36" t="s">
        <v>426</v>
      </c>
      <c r="G403" s="37">
        <v>5</v>
      </c>
      <c r="H403" s="45">
        <f t="shared" si="21"/>
        <v>6.75</v>
      </c>
      <c r="I403" s="38"/>
      <c r="J403" s="37">
        <v>0</v>
      </c>
      <c r="K403" s="37">
        <v>1</v>
      </c>
      <c r="L403" s="37">
        <v>0</v>
      </c>
      <c r="M403" s="37">
        <v>0</v>
      </c>
      <c r="N403" s="37">
        <v>0</v>
      </c>
      <c r="O403" s="36" t="s">
        <v>168</v>
      </c>
      <c r="P403" s="63">
        <v>0</v>
      </c>
      <c r="Q403" s="70">
        <v>0</v>
      </c>
      <c r="R403" s="37">
        <v>0</v>
      </c>
      <c r="S403" s="37">
        <v>0</v>
      </c>
      <c r="T403" s="37">
        <v>0</v>
      </c>
      <c r="U403" s="47">
        <v>4.5</v>
      </c>
      <c r="V403" s="47">
        <v>0</v>
      </c>
      <c r="W403" s="47">
        <v>0</v>
      </c>
      <c r="X403" s="47">
        <v>0</v>
      </c>
      <c r="Y403" s="36">
        <f t="shared" si="22"/>
        <v>4.5</v>
      </c>
      <c r="Z403" s="49"/>
    </row>
    <row r="404" spans="1:26" ht="15" x14ac:dyDescent="0.25">
      <c r="A404" s="36" t="s">
        <v>110</v>
      </c>
      <c r="B404" s="36" t="s">
        <v>168</v>
      </c>
      <c r="C404" s="36" t="s">
        <v>263</v>
      </c>
      <c r="D404" s="36" t="s">
        <v>222</v>
      </c>
      <c r="E404" s="36" t="s">
        <v>218</v>
      </c>
      <c r="F404" s="36" t="s">
        <v>231</v>
      </c>
      <c r="G404" s="37">
        <v>15</v>
      </c>
      <c r="H404" s="45">
        <f t="shared" si="21"/>
        <v>5.5</v>
      </c>
      <c r="I404" s="38"/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6" t="s">
        <v>168</v>
      </c>
      <c r="P404" s="63">
        <v>0</v>
      </c>
      <c r="Q404" s="70">
        <v>5</v>
      </c>
      <c r="R404" s="37">
        <v>0</v>
      </c>
      <c r="S404" s="37">
        <v>0</v>
      </c>
      <c r="T404" s="37">
        <v>0</v>
      </c>
      <c r="U404" s="47">
        <f>TFEC/(0.3*G404)</f>
        <v>0.24444444444444446</v>
      </c>
      <c r="V404" s="47">
        <v>0</v>
      </c>
      <c r="W404" s="47">
        <v>0</v>
      </c>
      <c r="X404" s="47">
        <v>0</v>
      </c>
      <c r="Y404" s="36">
        <f t="shared" si="22"/>
        <v>0.24444444444444446</v>
      </c>
      <c r="Z404" s="49"/>
    </row>
    <row r="405" spans="1:26" ht="15" x14ac:dyDescent="0.25">
      <c r="A405" s="36" t="s">
        <v>110</v>
      </c>
      <c r="B405" s="36" t="s">
        <v>168</v>
      </c>
      <c r="C405" s="36" t="s">
        <v>263</v>
      </c>
      <c r="D405" s="36" t="s">
        <v>216</v>
      </c>
      <c r="E405" s="36" t="s">
        <v>264</v>
      </c>
      <c r="F405" s="36" t="s">
        <v>265</v>
      </c>
      <c r="G405" s="37">
        <v>5</v>
      </c>
      <c r="H405" s="45">
        <f t="shared" si="21"/>
        <v>4.5</v>
      </c>
      <c r="I405" s="38"/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6" t="s">
        <v>168</v>
      </c>
      <c r="P405" s="63">
        <v>0</v>
      </c>
      <c r="Q405" s="70">
        <v>1</v>
      </c>
      <c r="R405" s="37">
        <v>0</v>
      </c>
      <c r="S405" s="37">
        <v>0</v>
      </c>
      <c r="T405" s="37">
        <v>0</v>
      </c>
      <c r="U405" s="47">
        <v>3</v>
      </c>
      <c r="V405" s="47">
        <v>0</v>
      </c>
      <c r="W405" s="47">
        <v>0</v>
      </c>
      <c r="X405" s="47">
        <v>0</v>
      </c>
      <c r="Y405" s="36">
        <f t="shared" si="22"/>
        <v>3</v>
      </c>
      <c r="Z405" s="49"/>
    </row>
    <row r="406" spans="1:26" ht="30" x14ac:dyDescent="0.25">
      <c r="A406" s="36" t="s">
        <v>110</v>
      </c>
      <c r="B406" s="36" t="s">
        <v>168</v>
      </c>
      <c r="C406" s="36" t="s">
        <v>263</v>
      </c>
      <c r="D406" s="36" t="s">
        <v>216</v>
      </c>
      <c r="E406" s="36" t="s">
        <v>431</v>
      </c>
      <c r="F406" s="36" t="s">
        <v>432</v>
      </c>
      <c r="G406" s="37">
        <v>5</v>
      </c>
      <c r="H406" s="45">
        <f t="shared" si="21"/>
        <v>6.75</v>
      </c>
      <c r="I406" s="38"/>
      <c r="J406" s="37">
        <v>0</v>
      </c>
      <c r="K406" s="37">
        <v>1</v>
      </c>
      <c r="L406" s="37">
        <v>0</v>
      </c>
      <c r="M406" s="37">
        <v>0</v>
      </c>
      <c r="N406" s="37">
        <v>0</v>
      </c>
      <c r="O406" s="36" t="s">
        <v>168</v>
      </c>
      <c r="P406" s="63">
        <v>0</v>
      </c>
      <c r="Q406" s="70">
        <v>0</v>
      </c>
      <c r="R406" s="37">
        <v>0</v>
      </c>
      <c r="S406" s="37">
        <v>0</v>
      </c>
      <c r="T406" s="37">
        <v>0</v>
      </c>
      <c r="U406" s="47">
        <v>4.5</v>
      </c>
      <c r="V406" s="47">
        <v>0</v>
      </c>
      <c r="W406" s="47">
        <v>0</v>
      </c>
      <c r="X406" s="47">
        <v>0</v>
      </c>
      <c r="Y406" s="36">
        <f t="shared" si="22"/>
        <v>4.5</v>
      </c>
      <c r="Z406" s="49"/>
    </row>
    <row r="407" spans="1:26" ht="15" x14ac:dyDescent="0.25">
      <c r="A407" s="36" t="s">
        <v>110</v>
      </c>
      <c r="B407" s="36" t="s">
        <v>168</v>
      </c>
      <c r="C407" s="36" t="s">
        <v>263</v>
      </c>
      <c r="D407" s="36" t="s">
        <v>216</v>
      </c>
      <c r="E407" s="36" t="s">
        <v>433</v>
      </c>
      <c r="F407" s="36" t="s">
        <v>434</v>
      </c>
      <c r="G407" s="37">
        <v>5</v>
      </c>
      <c r="H407" s="45">
        <f t="shared" si="21"/>
        <v>6.75</v>
      </c>
      <c r="I407" s="38"/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6" t="s">
        <v>168</v>
      </c>
      <c r="P407" s="63">
        <v>0</v>
      </c>
      <c r="Q407" s="70">
        <v>1</v>
      </c>
      <c r="R407" s="37">
        <v>0</v>
      </c>
      <c r="S407" s="37">
        <v>0</v>
      </c>
      <c r="T407" s="37">
        <v>0</v>
      </c>
      <c r="U407" s="47">
        <v>4.5</v>
      </c>
      <c r="V407" s="47">
        <v>0</v>
      </c>
      <c r="W407" s="47">
        <v>0</v>
      </c>
      <c r="X407" s="47">
        <v>0</v>
      </c>
      <c r="Y407" s="36">
        <f t="shared" si="22"/>
        <v>4.5</v>
      </c>
      <c r="Z407" s="49"/>
    </row>
    <row r="408" spans="1:26" ht="15" x14ac:dyDescent="0.25">
      <c r="A408" s="36" t="s">
        <v>110</v>
      </c>
      <c r="B408" s="36" t="s">
        <v>168</v>
      </c>
      <c r="C408" s="36" t="s">
        <v>273</v>
      </c>
      <c r="D408" s="36" t="s">
        <v>216</v>
      </c>
      <c r="E408" s="36" t="s">
        <v>530</v>
      </c>
      <c r="F408" s="36" t="s">
        <v>223</v>
      </c>
      <c r="G408" s="37">
        <v>6</v>
      </c>
      <c r="H408" s="45">
        <f t="shared" si="21"/>
        <v>50.400000000000006</v>
      </c>
      <c r="I408" s="37">
        <v>291</v>
      </c>
      <c r="J408" s="37">
        <v>0</v>
      </c>
      <c r="K408" s="37">
        <v>2</v>
      </c>
      <c r="L408" s="37">
        <v>0</v>
      </c>
      <c r="M408" s="37">
        <v>0</v>
      </c>
      <c r="N408" s="37">
        <v>0</v>
      </c>
      <c r="O408" s="36" t="s">
        <v>168</v>
      </c>
      <c r="P408" s="63">
        <v>0</v>
      </c>
      <c r="Q408" s="70">
        <v>0.8</v>
      </c>
      <c r="R408" s="37">
        <v>0</v>
      </c>
      <c r="S408" s="37">
        <v>0</v>
      </c>
      <c r="T408" s="37">
        <v>0</v>
      </c>
      <c r="U408" s="47">
        <v>10</v>
      </c>
      <c r="V408" s="47">
        <v>0</v>
      </c>
      <c r="W408" s="47">
        <v>0</v>
      </c>
      <c r="X408" s="47">
        <v>0</v>
      </c>
      <c r="Y408" s="36">
        <f t="shared" si="22"/>
        <v>10</v>
      </c>
      <c r="Z408" s="49"/>
    </row>
    <row r="409" spans="1:26" ht="15" x14ac:dyDescent="0.25">
      <c r="A409" s="36" t="s">
        <v>110</v>
      </c>
      <c r="B409" s="36" t="s">
        <v>168</v>
      </c>
      <c r="C409" s="36" t="s">
        <v>273</v>
      </c>
      <c r="D409" s="36" t="s">
        <v>216</v>
      </c>
      <c r="E409" s="36" t="s">
        <v>530</v>
      </c>
      <c r="F409" s="36" t="s">
        <v>531</v>
      </c>
      <c r="G409" s="37">
        <v>6</v>
      </c>
      <c r="H409" s="45">
        <f t="shared" si="21"/>
        <v>0</v>
      </c>
      <c r="I409" s="37">
        <v>291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6" t="s">
        <v>168</v>
      </c>
      <c r="P409" s="63">
        <v>0</v>
      </c>
      <c r="Q409" s="70">
        <v>0</v>
      </c>
      <c r="R409" s="37">
        <v>0</v>
      </c>
      <c r="S409" s="37">
        <v>0</v>
      </c>
      <c r="T409" s="37">
        <v>0</v>
      </c>
      <c r="U409" s="47">
        <v>0</v>
      </c>
      <c r="V409" s="47">
        <v>0</v>
      </c>
      <c r="W409" s="47">
        <v>1.25</v>
      </c>
      <c r="X409" s="47">
        <v>0</v>
      </c>
      <c r="Y409" s="36">
        <f t="shared" si="22"/>
        <v>1.25</v>
      </c>
      <c r="Z409" s="49"/>
    </row>
    <row r="410" spans="1:26" ht="15" x14ac:dyDescent="0.25">
      <c r="A410" s="36" t="s">
        <v>110</v>
      </c>
      <c r="B410" s="36" t="s">
        <v>168</v>
      </c>
      <c r="C410" s="36" t="s">
        <v>266</v>
      </c>
      <c r="D410" s="36" t="s">
        <v>216</v>
      </c>
      <c r="E410" s="36" t="s">
        <v>530</v>
      </c>
      <c r="F410" s="36" t="s">
        <v>223</v>
      </c>
      <c r="G410" s="37">
        <v>6</v>
      </c>
      <c r="H410" s="45">
        <f t="shared" ref="H410:H461" si="23">((((K410+Q410)*U410)+((L410+R410)*V410)+((M410+S410)*CP*W410)+((N410+T410)*X410))*G410)/10*3</f>
        <v>12.600000000000001</v>
      </c>
      <c r="I410" s="37">
        <v>291</v>
      </c>
      <c r="J410" s="37">
        <v>0</v>
      </c>
      <c r="K410" s="37">
        <v>0.5</v>
      </c>
      <c r="L410" s="37">
        <v>0</v>
      </c>
      <c r="M410" s="37">
        <v>0</v>
      </c>
      <c r="N410" s="37">
        <v>0</v>
      </c>
      <c r="O410" s="36" t="s">
        <v>168</v>
      </c>
      <c r="P410" s="63">
        <v>0</v>
      </c>
      <c r="Q410" s="70">
        <v>0.2</v>
      </c>
      <c r="R410" s="37">
        <v>0</v>
      </c>
      <c r="S410" s="37">
        <v>0</v>
      </c>
      <c r="T410" s="37">
        <v>0</v>
      </c>
      <c r="U410" s="47">
        <v>10</v>
      </c>
      <c r="V410" s="47">
        <v>0</v>
      </c>
      <c r="W410" s="47">
        <v>0</v>
      </c>
      <c r="X410" s="47">
        <v>0</v>
      </c>
      <c r="Y410" s="36">
        <f t="shared" si="22"/>
        <v>10</v>
      </c>
      <c r="Z410" s="49"/>
    </row>
    <row r="411" spans="1:26" ht="15" x14ac:dyDescent="0.25">
      <c r="A411" s="36" t="s">
        <v>110</v>
      </c>
      <c r="B411" s="36" t="s">
        <v>168</v>
      </c>
      <c r="C411" s="36" t="s">
        <v>269</v>
      </c>
      <c r="D411" s="36" t="s">
        <v>216</v>
      </c>
      <c r="E411" s="36" t="s">
        <v>530</v>
      </c>
      <c r="F411" s="36" t="s">
        <v>223</v>
      </c>
      <c r="G411" s="37">
        <v>6</v>
      </c>
      <c r="H411" s="45">
        <f t="shared" si="23"/>
        <v>12.600000000000001</v>
      </c>
      <c r="I411" s="37">
        <v>291</v>
      </c>
      <c r="J411" s="37">
        <v>0</v>
      </c>
      <c r="K411" s="37">
        <v>0.5</v>
      </c>
      <c r="L411" s="37">
        <v>0</v>
      </c>
      <c r="M411" s="37">
        <v>0</v>
      </c>
      <c r="N411" s="37">
        <v>0</v>
      </c>
      <c r="O411" s="36" t="s">
        <v>168</v>
      </c>
      <c r="P411" s="63">
        <v>0</v>
      </c>
      <c r="Q411" s="70">
        <v>0.2</v>
      </c>
      <c r="R411" s="37">
        <v>0</v>
      </c>
      <c r="S411" s="37">
        <v>0</v>
      </c>
      <c r="T411" s="37">
        <v>0</v>
      </c>
      <c r="U411" s="47">
        <v>10</v>
      </c>
      <c r="V411" s="47">
        <v>0</v>
      </c>
      <c r="W411" s="47">
        <v>0</v>
      </c>
      <c r="X411" s="47">
        <v>0</v>
      </c>
      <c r="Y411" s="36">
        <f t="shared" si="22"/>
        <v>10</v>
      </c>
      <c r="Z411" s="49"/>
    </row>
    <row r="412" spans="1:26" ht="15" x14ac:dyDescent="0.25">
      <c r="A412" s="36" t="s">
        <v>110</v>
      </c>
      <c r="B412" s="36" t="s">
        <v>168</v>
      </c>
      <c r="C412" s="36" t="s">
        <v>4</v>
      </c>
      <c r="D412" s="36" t="s">
        <v>216</v>
      </c>
      <c r="E412" s="36" t="s">
        <v>530</v>
      </c>
      <c r="F412" s="36" t="s">
        <v>223</v>
      </c>
      <c r="G412" s="37">
        <v>6</v>
      </c>
      <c r="H412" s="45">
        <f t="shared" si="23"/>
        <v>50.400000000000006</v>
      </c>
      <c r="I412" s="37">
        <v>291</v>
      </c>
      <c r="J412" s="37">
        <v>0</v>
      </c>
      <c r="K412" s="37">
        <v>2</v>
      </c>
      <c r="L412" s="37">
        <v>0</v>
      </c>
      <c r="M412" s="37">
        <v>0</v>
      </c>
      <c r="N412" s="37">
        <v>0</v>
      </c>
      <c r="O412" s="36" t="s">
        <v>168</v>
      </c>
      <c r="P412" s="63">
        <v>0</v>
      </c>
      <c r="Q412" s="70">
        <v>0.8</v>
      </c>
      <c r="R412" s="37">
        <v>0</v>
      </c>
      <c r="S412" s="37">
        <v>0</v>
      </c>
      <c r="T412" s="37">
        <v>0</v>
      </c>
      <c r="U412" s="47">
        <v>10</v>
      </c>
      <c r="V412" s="47">
        <v>0</v>
      </c>
      <c r="W412" s="47">
        <v>0</v>
      </c>
      <c r="X412" s="47">
        <v>0</v>
      </c>
      <c r="Y412" s="36">
        <f t="shared" si="22"/>
        <v>10</v>
      </c>
      <c r="Z412" s="49"/>
    </row>
    <row r="413" spans="1:26" ht="15" x14ac:dyDescent="0.25">
      <c r="A413" s="36" t="s">
        <v>110</v>
      </c>
      <c r="B413" s="36" t="s">
        <v>168</v>
      </c>
      <c r="C413" s="36" t="s">
        <v>4</v>
      </c>
      <c r="D413" s="36" t="s">
        <v>216</v>
      </c>
      <c r="E413" s="36" t="s">
        <v>530</v>
      </c>
      <c r="F413" s="36" t="s">
        <v>531</v>
      </c>
      <c r="G413" s="37">
        <v>6</v>
      </c>
      <c r="H413" s="45">
        <f t="shared" si="23"/>
        <v>0</v>
      </c>
      <c r="I413" s="37">
        <v>291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6" t="s">
        <v>168</v>
      </c>
      <c r="P413" s="63">
        <v>0</v>
      </c>
      <c r="Q413" s="70">
        <v>0</v>
      </c>
      <c r="R413" s="37">
        <v>0</v>
      </c>
      <c r="S413" s="37">
        <v>0</v>
      </c>
      <c r="T413" s="37">
        <v>0</v>
      </c>
      <c r="U413" s="47">
        <v>0</v>
      </c>
      <c r="V413" s="47">
        <v>0</v>
      </c>
      <c r="W413" s="47">
        <v>1.25</v>
      </c>
      <c r="X413" s="47">
        <v>0</v>
      </c>
      <c r="Y413" s="36">
        <f t="shared" si="22"/>
        <v>1.25</v>
      </c>
      <c r="Z413" s="49"/>
    </row>
    <row r="414" spans="1:26" ht="15" x14ac:dyDescent="0.25">
      <c r="A414" s="36" t="s">
        <v>110</v>
      </c>
      <c r="B414" s="36" t="s">
        <v>168</v>
      </c>
      <c r="C414" s="36" t="s">
        <v>266</v>
      </c>
      <c r="D414" s="36" t="s">
        <v>216</v>
      </c>
      <c r="E414" s="36" t="s">
        <v>532</v>
      </c>
      <c r="F414" s="36" t="s">
        <v>224</v>
      </c>
      <c r="G414" s="37">
        <v>6</v>
      </c>
      <c r="H414" s="45">
        <f t="shared" si="23"/>
        <v>15.232500000000002</v>
      </c>
      <c r="I414" s="37">
        <v>91</v>
      </c>
      <c r="J414" s="37">
        <v>0</v>
      </c>
      <c r="K414" s="37">
        <v>0.2</v>
      </c>
      <c r="L414" s="37">
        <v>0</v>
      </c>
      <c r="M414" s="37">
        <v>0.5</v>
      </c>
      <c r="N414" s="37">
        <v>0</v>
      </c>
      <c r="O414" s="36" t="s">
        <v>168</v>
      </c>
      <c r="P414" s="63">
        <v>0</v>
      </c>
      <c r="Q414" s="70">
        <v>0.5</v>
      </c>
      <c r="R414" s="37">
        <v>0</v>
      </c>
      <c r="S414" s="37">
        <v>1.5</v>
      </c>
      <c r="T414" s="37">
        <v>0</v>
      </c>
      <c r="U414" s="47">
        <v>8.75</v>
      </c>
      <c r="V414" s="47">
        <v>0</v>
      </c>
      <c r="W414" s="47">
        <v>1.25</v>
      </c>
      <c r="X414" s="47">
        <v>0</v>
      </c>
      <c r="Y414" s="36">
        <f t="shared" si="22"/>
        <v>10</v>
      </c>
      <c r="Z414" s="49"/>
    </row>
    <row r="415" spans="1:26" ht="15" x14ac:dyDescent="0.25">
      <c r="A415" s="36" t="s">
        <v>110</v>
      </c>
      <c r="B415" s="36" t="s">
        <v>168</v>
      </c>
      <c r="C415" s="36" t="s">
        <v>269</v>
      </c>
      <c r="D415" s="36" t="s">
        <v>216</v>
      </c>
      <c r="E415" s="36" t="s">
        <v>532</v>
      </c>
      <c r="F415" s="36" t="s">
        <v>224</v>
      </c>
      <c r="G415" s="37">
        <v>6</v>
      </c>
      <c r="H415" s="45">
        <f t="shared" si="23"/>
        <v>16.807500000000005</v>
      </c>
      <c r="I415" s="37">
        <v>91</v>
      </c>
      <c r="J415" s="37">
        <v>0</v>
      </c>
      <c r="K415" s="37">
        <v>0.3</v>
      </c>
      <c r="L415" s="37">
        <v>0</v>
      </c>
      <c r="M415" s="37">
        <v>0.5</v>
      </c>
      <c r="N415" s="37">
        <v>0</v>
      </c>
      <c r="O415" s="36" t="s">
        <v>168</v>
      </c>
      <c r="P415" s="63">
        <v>0</v>
      </c>
      <c r="Q415" s="70">
        <v>0.5</v>
      </c>
      <c r="R415" s="37">
        <v>0</v>
      </c>
      <c r="S415" s="37">
        <v>1.5</v>
      </c>
      <c r="T415" s="37">
        <v>0</v>
      </c>
      <c r="U415" s="47">
        <v>8.75</v>
      </c>
      <c r="V415" s="47">
        <v>0</v>
      </c>
      <c r="W415" s="47">
        <v>1.25</v>
      </c>
      <c r="X415" s="47">
        <v>0</v>
      </c>
      <c r="Y415" s="36">
        <f t="shared" si="22"/>
        <v>10</v>
      </c>
      <c r="Z415" s="49"/>
    </row>
    <row r="416" spans="1:26" ht="15" x14ac:dyDescent="0.25">
      <c r="A416" s="36" t="s">
        <v>110</v>
      </c>
      <c r="B416" s="36" t="s">
        <v>168</v>
      </c>
      <c r="C416" s="36" t="s">
        <v>4</v>
      </c>
      <c r="D416" s="36" t="s">
        <v>216</v>
      </c>
      <c r="E416" s="36" t="s">
        <v>532</v>
      </c>
      <c r="F416" s="36" t="s">
        <v>224</v>
      </c>
      <c r="G416" s="37">
        <v>6</v>
      </c>
      <c r="H416" s="45">
        <f t="shared" si="23"/>
        <v>56.205000000000013</v>
      </c>
      <c r="I416" s="37">
        <v>91</v>
      </c>
      <c r="J416" s="37">
        <v>0</v>
      </c>
      <c r="K416" s="37">
        <v>0.5</v>
      </c>
      <c r="L416" s="37">
        <v>0</v>
      </c>
      <c r="M416" s="37">
        <v>2</v>
      </c>
      <c r="N416" s="37">
        <v>0</v>
      </c>
      <c r="O416" s="36" t="s">
        <v>168</v>
      </c>
      <c r="P416" s="63">
        <v>0</v>
      </c>
      <c r="Q416" s="70">
        <v>2</v>
      </c>
      <c r="R416" s="37">
        <v>0</v>
      </c>
      <c r="S416" s="37">
        <v>6</v>
      </c>
      <c r="T416" s="37">
        <v>0</v>
      </c>
      <c r="U416" s="47">
        <v>8.75</v>
      </c>
      <c r="V416" s="47">
        <v>0</v>
      </c>
      <c r="W416" s="47">
        <v>1.25</v>
      </c>
      <c r="X416" s="47">
        <v>0</v>
      </c>
      <c r="Y416" s="36">
        <f t="shared" ref="Y416:Y461" si="24">SUM(U416:X416)</f>
        <v>10</v>
      </c>
      <c r="Z416" s="49"/>
    </row>
    <row r="417" spans="1:26" ht="15" x14ac:dyDescent="0.25">
      <c r="A417" s="36" t="s">
        <v>110</v>
      </c>
      <c r="B417" s="36" t="s">
        <v>168</v>
      </c>
      <c r="C417" s="36" t="s">
        <v>266</v>
      </c>
      <c r="D417" s="36" t="s">
        <v>216</v>
      </c>
      <c r="E417" s="36" t="s">
        <v>533</v>
      </c>
      <c r="F417" s="36" t="s">
        <v>534</v>
      </c>
      <c r="G417" s="37">
        <v>6</v>
      </c>
      <c r="H417" s="45">
        <f t="shared" si="23"/>
        <v>14.180624999999999</v>
      </c>
      <c r="I417" s="37">
        <v>99</v>
      </c>
      <c r="J417" s="37">
        <v>0</v>
      </c>
      <c r="K417" s="37">
        <v>0.2</v>
      </c>
      <c r="L417" s="37">
        <v>0</v>
      </c>
      <c r="M417" s="37">
        <v>0.5</v>
      </c>
      <c r="N417" s="37">
        <v>0</v>
      </c>
      <c r="O417" s="36" t="s">
        <v>168</v>
      </c>
      <c r="P417" s="63">
        <v>0</v>
      </c>
      <c r="Q417" s="70">
        <v>0.5</v>
      </c>
      <c r="R417" s="37">
        <v>0</v>
      </c>
      <c r="S417" s="37">
        <v>1</v>
      </c>
      <c r="T417" s="37">
        <v>0</v>
      </c>
      <c r="U417" s="47">
        <v>8.75</v>
      </c>
      <c r="V417" s="47">
        <v>0</v>
      </c>
      <c r="W417" s="47">
        <v>1.25</v>
      </c>
      <c r="X417" s="47">
        <v>0</v>
      </c>
      <c r="Y417" s="36">
        <f t="shared" si="24"/>
        <v>10</v>
      </c>
      <c r="Z417" s="49"/>
    </row>
    <row r="418" spans="1:26" ht="15" x14ac:dyDescent="0.25">
      <c r="A418" s="36" t="s">
        <v>110</v>
      </c>
      <c r="B418" s="36" t="s">
        <v>168</v>
      </c>
      <c r="C418" s="36" t="s">
        <v>269</v>
      </c>
      <c r="D418" s="36" t="s">
        <v>216</v>
      </c>
      <c r="E418" s="36" t="s">
        <v>533</v>
      </c>
      <c r="F418" s="36" t="s">
        <v>534</v>
      </c>
      <c r="G418" s="37">
        <v>6</v>
      </c>
      <c r="H418" s="45">
        <f t="shared" si="23"/>
        <v>17.859375</v>
      </c>
      <c r="I418" s="37">
        <v>99</v>
      </c>
      <c r="J418" s="37">
        <v>0</v>
      </c>
      <c r="K418" s="37">
        <v>0.3</v>
      </c>
      <c r="L418" s="37">
        <v>0</v>
      </c>
      <c r="M418" s="37">
        <v>0.5</v>
      </c>
      <c r="N418" s="37">
        <v>0</v>
      </c>
      <c r="O418" s="36" t="s">
        <v>168</v>
      </c>
      <c r="P418" s="63">
        <v>0</v>
      </c>
      <c r="Q418" s="70">
        <v>0.5</v>
      </c>
      <c r="R418" s="37">
        <v>0</v>
      </c>
      <c r="S418" s="37">
        <v>2</v>
      </c>
      <c r="T418" s="37">
        <v>0</v>
      </c>
      <c r="U418" s="47">
        <v>8.75</v>
      </c>
      <c r="V418" s="47">
        <v>0</v>
      </c>
      <c r="W418" s="47">
        <v>1.25</v>
      </c>
      <c r="X418" s="47">
        <v>0</v>
      </c>
      <c r="Y418" s="36">
        <f t="shared" si="24"/>
        <v>10</v>
      </c>
      <c r="Z418" s="49"/>
    </row>
    <row r="419" spans="1:26" ht="15" x14ac:dyDescent="0.25">
      <c r="A419" s="36" t="s">
        <v>110</v>
      </c>
      <c r="B419" s="36" t="s">
        <v>168</v>
      </c>
      <c r="C419" s="36" t="s">
        <v>4</v>
      </c>
      <c r="D419" s="36" t="s">
        <v>216</v>
      </c>
      <c r="E419" s="36" t="s">
        <v>533</v>
      </c>
      <c r="F419" s="36" t="s">
        <v>534</v>
      </c>
      <c r="G419" s="37">
        <v>6</v>
      </c>
      <c r="H419" s="45">
        <f t="shared" si="23"/>
        <v>56.205000000000013</v>
      </c>
      <c r="I419" s="37">
        <v>99</v>
      </c>
      <c r="J419" s="37">
        <v>0</v>
      </c>
      <c r="K419" s="37">
        <v>0.5</v>
      </c>
      <c r="L419" s="37">
        <v>0</v>
      </c>
      <c r="M419" s="37">
        <v>2</v>
      </c>
      <c r="N419" s="37">
        <v>0</v>
      </c>
      <c r="O419" s="36" t="s">
        <v>168</v>
      </c>
      <c r="P419" s="63">
        <v>0</v>
      </c>
      <c r="Q419" s="70">
        <v>2</v>
      </c>
      <c r="R419" s="37">
        <v>0</v>
      </c>
      <c r="S419" s="37">
        <v>6</v>
      </c>
      <c r="T419" s="37">
        <v>0</v>
      </c>
      <c r="U419" s="47">
        <v>8.75</v>
      </c>
      <c r="V419" s="47">
        <v>0</v>
      </c>
      <c r="W419" s="47">
        <v>1.25</v>
      </c>
      <c r="X419" s="47">
        <v>0</v>
      </c>
      <c r="Y419" s="36">
        <f t="shared" si="24"/>
        <v>10</v>
      </c>
      <c r="Z419" s="49"/>
    </row>
    <row r="420" spans="1:26" ht="15" x14ac:dyDescent="0.25">
      <c r="A420" s="36" t="s">
        <v>110</v>
      </c>
      <c r="B420" s="36" t="s">
        <v>168</v>
      </c>
      <c r="C420" s="36" t="s">
        <v>273</v>
      </c>
      <c r="D420" s="36" t="s">
        <v>216</v>
      </c>
      <c r="E420" s="36" t="s">
        <v>535</v>
      </c>
      <c r="F420" s="36" t="s">
        <v>187</v>
      </c>
      <c r="G420" s="37">
        <v>6</v>
      </c>
      <c r="H420" s="45">
        <f t="shared" si="23"/>
        <v>37.080000000000005</v>
      </c>
      <c r="I420" s="37">
        <v>151</v>
      </c>
      <c r="J420" s="37">
        <v>0</v>
      </c>
      <c r="K420" s="37">
        <v>1.5</v>
      </c>
      <c r="L420" s="37">
        <v>0</v>
      </c>
      <c r="M420" s="37">
        <v>4</v>
      </c>
      <c r="N420" s="37">
        <v>0</v>
      </c>
      <c r="O420" s="36" t="s">
        <v>168</v>
      </c>
      <c r="P420" s="63">
        <v>0</v>
      </c>
      <c r="Q420" s="70">
        <v>0</v>
      </c>
      <c r="R420" s="37">
        <v>0</v>
      </c>
      <c r="S420" s="37">
        <v>0</v>
      </c>
      <c r="T420" s="37">
        <v>0</v>
      </c>
      <c r="U420" s="47">
        <v>7.5</v>
      </c>
      <c r="V420" s="47">
        <v>0</v>
      </c>
      <c r="W420" s="47">
        <v>2.5</v>
      </c>
      <c r="X420" s="47">
        <v>0</v>
      </c>
      <c r="Y420" s="36">
        <f t="shared" si="24"/>
        <v>10</v>
      </c>
      <c r="Z420" s="49"/>
    </row>
    <row r="421" spans="1:26" ht="15" x14ac:dyDescent="0.25">
      <c r="A421" s="36" t="s">
        <v>110</v>
      </c>
      <c r="B421" s="36" t="s">
        <v>168</v>
      </c>
      <c r="C421" s="36" t="s">
        <v>266</v>
      </c>
      <c r="D421" s="36" t="s">
        <v>216</v>
      </c>
      <c r="E421" s="36" t="s">
        <v>535</v>
      </c>
      <c r="F421" s="36" t="s">
        <v>187</v>
      </c>
      <c r="G421" s="37">
        <v>6</v>
      </c>
      <c r="H421" s="45">
        <f t="shared" si="23"/>
        <v>15.165000000000003</v>
      </c>
      <c r="I421" s="37">
        <v>151</v>
      </c>
      <c r="J421" s="37">
        <v>0</v>
      </c>
      <c r="K421" s="37">
        <v>0.5</v>
      </c>
      <c r="L421" s="37">
        <v>0</v>
      </c>
      <c r="M421" s="37">
        <v>2</v>
      </c>
      <c r="N421" s="37">
        <v>0</v>
      </c>
      <c r="O421" s="36" t="s">
        <v>168</v>
      </c>
      <c r="P421" s="63">
        <v>0</v>
      </c>
      <c r="Q421" s="70">
        <v>0</v>
      </c>
      <c r="R421" s="37">
        <v>0</v>
      </c>
      <c r="S421" s="37">
        <v>0</v>
      </c>
      <c r="T421" s="37">
        <v>0</v>
      </c>
      <c r="U421" s="47">
        <v>7.5</v>
      </c>
      <c r="V421" s="47">
        <v>0</v>
      </c>
      <c r="W421" s="47">
        <v>2.5</v>
      </c>
      <c r="X421" s="47">
        <v>0</v>
      </c>
      <c r="Y421" s="36">
        <f t="shared" si="24"/>
        <v>10</v>
      </c>
      <c r="Z421" s="49"/>
    </row>
    <row r="422" spans="1:26" ht="15" x14ac:dyDescent="0.25">
      <c r="A422" s="36" t="s">
        <v>110</v>
      </c>
      <c r="B422" s="36" t="s">
        <v>168</v>
      </c>
      <c r="C422" s="36" t="s">
        <v>269</v>
      </c>
      <c r="D422" s="36" t="s">
        <v>216</v>
      </c>
      <c r="E422" s="36" t="s">
        <v>535</v>
      </c>
      <c r="F422" s="36" t="s">
        <v>187</v>
      </c>
      <c r="G422" s="37">
        <v>6</v>
      </c>
      <c r="H422" s="45">
        <f t="shared" si="23"/>
        <v>15.165000000000003</v>
      </c>
      <c r="I422" s="37">
        <v>151</v>
      </c>
      <c r="J422" s="37">
        <v>0</v>
      </c>
      <c r="K422" s="37">
        <v>0.5</v>
      </c>
      <c r="L422" s="37">
        <v>0</v>
      </c>
      <c r="M422" s="37">
        <v>2</v>
      </c>
      <c r="N422" s="37">
        <v>0</v>
      </c>
      <c r="O422" s="36" t="s">
        <v>168</v>
      </c>
      <c r="P422" s="63">
        <v>0</v>
      </c>
      <c r="Q422" s="70">
        <v>0</v>
      </c>
      <c r="R422" s="37">
        <v>0</v>
      </c>
      <c r="S422" s="37">
        <v>0</v>
      </c>
      <c r="T422" s="37">
        <v>0</v>
      </c>
      <c r="U422" s="47">
        <v>7.5</v>
      </c>
      <c r="V422" s="47">
        <v>0</v>
      </c>
      <c r="W422" s="47">
        <v>2.5</v>
      </c>
      <c r="X422" s="47">
        <v>0</v>
      </c>
      <c r="Y422" s="36">
        <f t="shared" si="24"/>
        <v>10</v>
      </c>
      <c r="Z422" s="49"/>
    </row>
    <row r="423" spans="1:26" ht="15" x14ac:dyDescent="0.25">
      <c r="A423" s="36" t="s">
        <v>110</v>
      </c>
      <c r="B423" s="36" t="s">
        <v>168</v>
      </c>
      <c r="C423" s="36" t="s">
        <v>4</v>
      </c>
      <c r="D423" s="36" t="s">
        <v>216</v>
      </c>
      <c r="E423" s="36" t="s">
        <v>535</v>
      </c>
      <c r="F423" s="36" t="s">
        <v>187</v>
      </c>
      <c r="G423" s="37">
        <v>6</v>
      </c>
      <c r="H423" s="45">
        <f t="shared" si="23"/>
        <v>37.080000000000005</v>
      </c>
      <c r="I423" s="37">
        <v>151</v>
      </c>
      <c r="J423" s="37">
        <v>0</v>
      </c>
      <c r="K423" s="37">
        <v>1.5</v>
      </c>
      <c r="L423" s="37">
        <v>0</v>
      </c>
      <c r="M423" s="37">
        <v>4</v>
      </c>
      <c r="N423" s="37">
        <v>0</v>
      </c>
      <c r="O423" s="36" t="s">
        <v>168</v>
      </c>
      <c r="P423" s="63">
        <v>0</v>
      </c>
      <c r="Q423" s="70">
        <v>0</v>
      </c>
      <c r="R423" s="37">
        <v>0</v>
      </c>
      <c r="S423" s="37">
        <v>0</v>
      </c>
      <c r="T423" s="37">
        <v>0</v>
      </c>
      <c r="U423" s="47">
        <v>7.5</v>
      </c>
      <c r="V423" s="47">
        <v>0</v>
      </c>
      <c r="W423" s="47">
        <v>2.5</v>
      </c>
      <c r="X423" s="47">
        <v>0</v>
      </c>
      <c r="Y423" s="36">
        <f t="shared" si="24"/>
        <v>10</v>
      </c>
      <c r="Z423" s="49"/>
    </row>
    <row r="424" spans="1:26" ht="15" x14ac:dyDescent="0.25">
      <c r="A424" s="36" t="s">
        <v>110</v>
      </c>
      <c r="B424" s="36" t="s">
        <v>168</v>
      </c>
      <c r="C424" s="36" t="s">
        <v>273</v>
      </c>
      <c r="D424" s="36" t="s">
        <v>216</v>
      </c>
      <c r="E424" s="36" t="s">
        <v>536</v>
      </c>
      <c r="F424" s="36" t="s">
        <v>537</v>
      </c>
      <c r="G424" s="37">
        <v>6</v>
      </c>
      <c r="H424" s="45">
        <f t="shared" si="23"/>
        <v>74.160000000000011</v>
      </c>
      <c r="I424" s="37">
        <v>15</v>
      </c>
      <c r="J424" s="37">
        <v>0</v>
      </c>
      <c r="K424" s="37">
        <v>1</v>
      </c>
      <c r="L424" s="37">
        <v>0</v>
      </c>
      <c r="M424" s="37">
        <v>2</v>
      </c>
      <c r="N424" s="37">
        <v>0</v>
      </c>
      <c r="O424" s="36" t="s">
        <v>168</v>
      </c>
      <c r="P424" s="63">
        <v>0</v>
      </c>
      <c r="Q424" s="70">
        <v>2</v>
      </c>
      <c r="R424" s="37">
        <v>0</v>
      </c>
      <c r="S424" s="37">
        <v>6</v>
      </c>
      <c r="T424" s="37">
        <v>0</v>
      </c>
      <c r="U424" s="47">
        <v>7.5</v>
      </c>
      <c r="V424" s="47">
        <v>0</v>
      </c>
      <c r="W424" s="47">
        <v>2.5</v>
      </c>
      <c r="X424" s="47">
        <v>0</v>
      </c>
      <c r="Y424" s="36">
        <f t="shared" si="24"/>
        <v>10</v>
      </c>
      <c r="Z424" s="49"/>
    </row>
    <row r="425" spans="1:26" ht="15" x14ac:dyDescent="0.25">
      <c r="A425" s="36" t="s">
        <v>110</v>
      </c>
      <c r="B425" s="36" t="s">
        <v>168</v>
      </c>
      <c r="C425" s="36" t="s">
        <v>0</v>
      </c>
      <c r="D425" s="36" t="s">
        <v>217</v>
      </c>
      <c r="E425" s="36" t="s">
        <v>311</v>
      </c>
      <c r="F425" s="36" t="s">
        <v>312</v>
      </c>
      <c r="G425" s="37">
        <v>6</v>
      </c>
      <c r="H425" s="45">
        <f t="shared" si="23"/>
        <v>3.3660000000000005</v>
      </c>
      <c r="I425" s="38"/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6" t="s">
        <v>168</v>
      </c>
      <c r="P425" s="63">
        <v>0</v>
      </c>
      <c r="Q425" s="70">
        <v>0</v>
      </c>
      <c r="R425" s="37">
        <v>0</v>
      </c>
      <c r="S425" s="37">
        <v>1</v>
      </c>
      <c r="T425" s="37">
        <v>0</v>
      </c>
      <c r="U425" s="47">
        <v>0</v>
      </c>
      <c r="V425" s="47">
        <v>0</v>
      </c>
      <c r="W425" s="47">
        <v>2</v>
      </c>
      <c r="X425" s="47">
        <v>0</v>
      </c>
      <c r="Y425" s="36">
        <f t="shared" si="24"/>
        <v>2</v>
      </c>
      <c r="Z425" s="49"/>
    </row>
    <row r="426" spans="1:26" ht="15" x14ac:dyDescent="0.25">
      <c r="A426" s="36" t="s">
        <v>110</v>
      </c>
      <c r="B426" s="36" t="s">
        <v>168</v>
      </c>
      <c r="C426" s="36" t="s">
        <v>244</v>
      </c>
      <c r="D426" s="36" t="s">
        <v>216</v>
      </c>
      <c r="E426" s="36" t="s">
        <v>538</v>
      </c>
      <c r="F426" s="36" t="s">
        <v>187</v>
      </c>
      <c r="G426" s="37">
        <v>6</v>
      </c>
      <c r="H426" s="45">
        <f t="shared" si="23"/>
        <v>26.122499999999999</v>
      </c>
      <c r="I426" s="37">
        <v>51</v>
      </c>
      <c r="J426" s="37">
        <v>0</v>
      </c>
      <c r="K426" s="37">
        <v>1</v>
      </c>
      <c r="L426" s="37">
        <v>0</v>
      </c>
      <c r="M426" s="37">
        <v>3</v>
      </c>
      <c r="N426" s="37">
        <v>0</v>
      </c>
      <c r="O426" s="36" t="s">
        <v>168</v>
      </c>
      <c r="P426" s="63">
        <v>0</v>
      </c>
      <c r="Q426" s="70">
        <v>0</v>
      </c>
      <c r="R426" s="37">
        <v>0</v>
      </c>
      <c r="S426" s="37">
        <v>0</v>
      </c>
      <c r="T426" s="37">
        <v>0</v>
      </c>
      <c r="U426" s="47">
        <v>7.5</v>
      </c>
      <c r="V426" s="47">
        <v>0</v>
      </c>
      <c r="W426" s="47">
        <v>2.5</v>
      </c>
      <c r="X426" s="47">
        <v>0</v>
      </c>
      <c r="Y426" s="36">
        <f t="shared" si="24"/>
        <v>10</v>
      </c>
      <c r="Z426" s="49"/>
    </row>
    <row r="427" spans="1:26" ht="15" x14ac:dyDescent="0.25">
      <c r="A427" s="36" t="s">
        <v>110</v>
      </c>
      <c r="B427" s="36" t="s">
        <v>168</v>
      </c>
      <c r="C427" s="36" t="s">
        <v>244</v>
      </c>
      <c r="D427" s="36" t="s">
        <v>216</v>
      </c>
      <c r="E427" s="36" t="s">
        <v>539</v>
      </c>
      <c r="F427" s="36" t="s">
        <v>223</v>
      </c>
      <c r="G427" s="37">
        <v>7.5</v>
      </c>
      <c r="H427" s="45">
        <f t="shared" si="23"/>
        <v>45</v>
      </c>
      <c r="I427" s="37">
        <v>64</v>
      </c>
      <c r="J427" s="37">
        <v>0</v>
      </c>
      <c r="K427" s="37">
        <v>1</v>
      </c>
      <c r="L427" s="37">
        <v>0</v>
      </c>
      <c r="M427" s="37">
        <v>0</v>
      </c>
      <c r="N427" s="37">
        <v>0</v>
      </c>
      <c r="O427" s="36" t="s">
        <v>168</v>
      </c>
      <c r="P427" s="63">
        <v>0</v>
      </c>
      <c r="Q427" s="70">
        <v>1</v>
      </c>
      <c r="R427" s="37">
        <v>0</v>
      </c>
      <c r="S427" s="37">
        <v>0</v>
      </c>
      <c r="T427" s="37">
        <v>0</v>
      </c>
      <c r="U427" s="47">
        <v>10</v>
      </c>
      <c r="V427" s="47">
        <v>0</v>
      </c>
      <c r="W427" s="47">
        <v>0</v>
      </c>
      <c r="X427" s="47">
        <v>0</v>
      </c>
      <c r="Y427" s="36">
        <f t="shared" si="24"/>
        <v>10</v>
      </c>
      <c r="Z427" s="49"/>
    </row>
    <row r="428" spans="1:26" ht="15" x14ac:dyDescent="0.25">
      <c r="A428" s="36" t="s">
        <v>110</v>
      </c>
      <c r="B428" s="36" t="s">
        <v>168</v>
      </c>
      <c r="C428" s="36" t="s">
        <v>244</v>
      </c>
      <c r="D428" s="36" t="s">
        <v>216</v>
      </c>
      <c r="E428" s="36" t="s">
        <v>539</v>
      </c>
      <c r="F428" s="36" t="s">
        <v>531</v>
      </c>
      <c r="G428" s="37">
        <v>7.5</v>
      </c>
      <c r="H428" s="45">
        <f t="shared" si="23"/>
        <v>0</v>
      </c>
      <c r="I428" s="37">
        <v>64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6" t="s">
        <v>168</v>
      </c>
      <c r="P428" s="63">
        <v>0</v>
      </c>
      <c r="Q428" s="70">
        <v>0</v>
      </c>
      <c r="R428" s="37">
        <v>0</v>
      </c>
      <c r="S428" s="37">
        <v>0</v>
      </c>
      <c r="T428" s="37">
        <v>0</v>
      </c>
      <c r="U428" s="47">
        <v>0</v>
      </c>
      <c r="V428" s="47">
        <v>0</v>
      </c>
      <c r="W428" s="47">
        <v>1</v>
      </c>
      <c r="X428" s="47">
        <v>0</v>
      </c>
      <c r="Y428" s="36">
        <f t="shared" si="24"/>
        <v>1</v>
      </c>
      <c r="Z428" s="49"/>
    </row>
    <row r="429" spans="1:26" ht="15" x14ac:dyDescent="0.25">
      <c r="A429" s="36" t="s">
        <v>110</v>
      </c>
      <c r="B429" s="36" t="s">
        <v>168</v>
      </c>
      <c r="C429" s="36" t="s">
        <v>244</v>
      </c>
      <c r="D429" s="36" t="s">
        <v>216</v>
      </c>
      <c r="E429" s="36" t="s">
        <v>540</v>
      </c>
      <c r="F429" s="36" t="s">
        <v>541</v>
      </c>
      <c r="G429" s="37">
        <v>7.5</v>
      </c>
      <c r="H429" s="45">
        <f t="shared" si="23"/>
        <v>52.83</v>
      </c>
      <c r="I429" s="37">
        <v>18</v>
      </c>
      <c r="J429" s="37">
        <v>0</v>
      </c>
      <c r="K429" s="37">
        <v>1</v>
      </c>
      <c r="L429" s="37">
        <v>0</v>
      </c>
      <c r="M429" s="37">
        <v>1</v>
      </c>
      <c r="N429" s="37">
        <v>0</v>
      </c>
      <c r="O429" s="36" t="s">
        <v>168</v>
      </c>
      <c r="P429" s="63">
        <v>0</v>
      </c>
      <c r="Q429" s="70">
        <v>1</v>
      </c>
      <c r="R429" s="37">
        <v>0</v>
      </c>
      <c r="S429" s="37">
        <v>3</v>
      </c>
      <c r="T429" s="37">
        <v>0</v>
      </c>
      <c r="U429" s="47">
        <v>8</v>
      </c>
      <c r="V429" s="47">
        <v>0</v>
      </c>
      <c r="W429" s="47">
        <v>2</v>
      </c>
      <c r="X429" s="47">
        <v>0</v>
      </c>
      <c r="Y429" s="36">
        <f t="shared" si="24"/>
        <v>10</v>
      </c>
      <c r="Z429" s="49"/>
    </row>
    <row r="430" spans="1:26" ht="15" x14ac:dyDescent="0.25">
      <c r="A430" s="36" t="s">
        <v>110</v>
      </c>
      <c r="B430" s="36" t="s">
        <v>168</v>
      </c>
      <c r="C430" s="36" t="s">
        <v>244</v>
      </c>
      <c r="D430" s="36" t="s">
        <v>216</v>
      </c>
      <c r="E430" s="36" t="s">
        <v>542</v>
      </c>
      <c r="F430" s="36" t="s">
        <v>543</v>
      </c>
      <c r="G430" s="37">
        <v>7.5</v>
      </c>
      <c r="H430" s="45">
        <f t="shared" si="23"/>
        <v>52.83</v>
      </c>
      <c r="I430" s="37">
        <v>23</v>
      </c>
      <c r="J430" s="37">
        <v>0</v>
      </c>
      <c r="K430" s="37">
        <v>1</v>
      </c>
      <c r="L430" s="37">
        <v>0</v>
      </c>
      <c r="M430" s="37">
        <v>1</v>
      </c>
      <c r="N430" s="37">
        <v>0</v>
      </c>
      <c r="O430" s="36" t="s">
        <v>168</v>
      </c>
      <c r="P430" s="63">
        <v>0</v>
      </c>
      <c r="Q430" s="70">
        <v>1</v>
      </c>
      <c r="R430" s="37">
        <v>0</v>
      </c>
      <c r="S430" s="37">
        <v>3</v>
      </c>
      <c r="T430" s="37">
        <v>0</v>
      </c>
      <c r="U430" s="47">
        <v>8</v>
      </c>
      <c r="V430" s="47">
        <v>0</v>
      </c>
      <c r="W430" s="47">
        <v>2</v>
      </c>
      <c r="X430" s="47">
        <v>0</v>
      </c>
      <c r="Y430" s="36">
        <f t="shared" si="24"/>
        <v>10</v>
      </c>
      <c r="Z430" s="49"/>
    </row>
    <row r="431" spans="1:26" ht="15" x14ac:dyDescent="0.25">
      <c r="A431" s="51" t="s">
        <v>110</v>
      </c>
      <c r="B431" s="36" t="s">
        <v>168</v>
      </c>
      <c r="C431" s="36" t="s">
        <v>273</v>
      </c>
      <c r="D431" s="36" t="s">
        <v>222</v>
      </c>
      <c r="E431" s="36" t="s">
        <v>280</v>
      </c>
      <c r="F431" s="36" t="s">
        <v>188</v>
      </c>
      <c r="G431" s="37">
        <v>24</v>
      </c>
      <c r="H431" s="45">
        <f t="shared" si="23"/>
        <v>4.4000000000000021</v>
      </c>
      <c r="I431" s="37">
        <v>38</v>
      </c>
      <c r="J431" s="37">
        <v>0</v>
      </c>
      <c r="K431" s="37">
        <v>2</v>
      </c>
      <c r="L431" s="37">
        <v>0</v>
      </c>
      <c r="M431" s="37">
        <v>0</v>
      </c>
      <c r="N431" s="37">
        <v>0</v>
      </c>
      <c r="O431" s="36" t="s">
        <v>168</v>
      </c>
      <c r="P431" s="63">
        <v>0</v>
      </c>
      <c r="Q431" s="70">
        <v>2</v>
      </c>
      <c r="R431" s="37">
        <v>0</v>
      </c>
      <c r="S431" s="37">
        <v>0</v>
      </c>
      <c r="T431" s="37">
        <v>0</v>
      </c>
      <c r="U431" s="47">
        <f>TFEA/(0.3*G431)</f>
        <v>0.15277777777777782</v>
      </c>
      <c r="V431" s="47">
        <v>0</v>
      </c>
      <c r="W431" s="47">
        <v>0</v>
      </c>
      <c r="X431" s="47">
        <v>0</v>
      </c>
      <c r="Y431" s="36">
        <f t="shared" si="24"/>
        <v>0.15277777777777782</v>
      </c>
      <c r="Z431" s="49"/>
    </row>
    <row r="432" spans="1:26" ht="15" x14ac:dyDescent="0.25">
      <c r="A432" s="51" t="s">
        <v>110</v>
      </c>
      <c r="B432" s="36" t="s">
        <v>168</v>
      </c>
      <c r="C432" s="36" t="s">
        <v>269</v>
      </c>
      <c r="D432" s="36" t="s">
        <v>222</v>
      </c>
      <c r="E432" s="36" t="s">
        <v>304</v>
      </c>
      <c r="F432" s="36" t="s">
        <v>188</v>
      </c>
      <c r="G432" s="37">
        <v>24</v>
      </c>
      <c r="H432" s="45">
        <f t="shared" si="23"/>
        <v>4.4000000000000021</v>
      </c>
      <c r="I432" s="37">
        <v>9</v>
      </c>
      <c r="J432" s="37">
        <v>0</v>
      </c>
      <c r="K432" s="37">
        <v>2</v>
      </c>
      <c r="L432" s="37">
        <v>0</v>
      </c>
      <c r="M432" s="37">
        <v>0</v>
      </c>
      <c r="N432" s="37">
        <v>0</v>
      </c>
      <c r="O432" s="36" t="s">
        <v>168</v>
      </c>
      <c r="P432" s="63">
        <v>0</v>
      </c>
      <c r="Q432" s="70">
        <v>2</v>
      </c>
      <c r="R432" s="37">
        <v>0</v>
      </c>
      <c r="S432" s="37">
        <v>0</v>
      </c>
      <c r="T432" s="37">
        <v>0</v>
      </c>
      <c r="U432" s="47">
        <f>TFEA/(0.3*G432)</f>
        <v>0.15277777777777782</v>
      </c>
      <c r="V432" s="47">
        <v>0</v>
      </c>
      <c r="W432" s="47">
        <v>0</v>
      </c>
      <c r="X432" s="47">
        <v>0</v>
      </c>
      <c r="Y432" s="36">
        <f t="shared" si="24"/>
        <v>0.15277777777777782</v>
      </c>
      <c r="Z432" s="49"/>
    </row>
    <row r="433" spans="1:26" ht="15" x14ac:dyDescent="0.25">
      <c r="A433" s="51" t="s">
        <v>110</v>
      </c>
      <c r="B433" s="36" t="s">
        <v>168</v>
      </c>
      <c r="C433" s="36" t="s">
        <v>244</v>
      </c>
      <c r="D433" s="36" t="s">
        <v>222</v>
      </c>
      <c r="E433" s="36" t="s">
        <v>256</v>
      </c>
      <c r="F433" s="36" t="s">
        <v>188</v>
      </c>
      <c r="G433" s="37">
        <v>18</v>
      </c>
      <c r="H433" s="45">
        <f t="shared" si="23"/>
        <v>2.2000000000000006</v>
      </c>
      <c r="I433" s="37">
        <v>1</v>
      </c>
      <c r="J433" s="37">
        <v>0</v>
      </c>
      <c r="K433" s="37">
        <v>1</v>
      </c>
      <c r="L433" s="37">
        <v>0</v>
      </c>
      <c r="M433" s="37">
        <v>0</v>
      </c>
      <c r="N433" s="37">
        <v>0</v>
      </c>
      <c r="O433" s="36" t="s">
        <v>168</v>
      </c>
      <c r="P433" s="63">
        <v>0</v>
      </c>
      <c r="Q433" s="70">
        <v>1</v>
      </c>
      <c r="R433" s="37">
        <v>0</v>
      </c>
      <c r="S433" s="37">
        <v>0</v>
      </c>
      <c r="T433" s="37">
        <v>0</v>
      </c>
      <c r="U433" s="47">
        <f>TFEB/(0.3*G433)</f>
        <v>0.20370370370370375</v>
      </c>
      <c r="V433" s="47">
        <v>0</v>
      </c>
      <c r="W433" s="47">
        <v>0</v>
      </c>
      <c r="X433" s="47">
        <v>0</v>
      </c>
      <c r="Y433" s="36">
        <f t="shared" si="24"/>
        <v>0.20370370370370375</v>
      </c>
      <c r="Z433" s="49"/>
    </row>
    <row r="434" spans="1:26" ht="15" x14ac:dyDescent="0.25">
      <c r="A434" s="36" t="s">
        <v>110</v>
      </c>
      <c r="B434" s="36" t="s">
        <v>168</v>
      </c>
      <c r="C434" s="36" t="s">
        <v>273</v>
      </c>
      <c r="D434" s="36" t="s">
        <v>217</v>
      </c>
      <c r="E434" s="36" t="s">
        <v>260</v>
      </c>
      <c r="F434" s="36" t="s">
        <v>238</v>
      </c>
      <c r="G434" s="37">
        <v>12</v>
      </c>
      <c r="H434" s="45">
        <f t="shared" si="23"/>
        <v>0.1</v>
      </c>
      <c r="I434" s="38"/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6" t="s">
        <v>168</v>
      </c>
      <c r="P434" s="63">
        <v>0</v>
      </c>
      <c r="Q434" s="70">
        <v>1</v>
      </c>
      <c r="R434" s="37">
        <v>0</v>
      </c>
      <c r="S434" s="37">
        <v>0</v>
      </c>
      <c r="T434" s="37">
        <v>0</v>
      </c>
      <c r="U434" s="47">
        <v>2.7777777777777776E-2</v>
      </c>
      <c r="V434" s="47">
        <v>0</v>
      </c>
      <c r="W434" s="47">
        <v>0</v>
      </c>
      <c r="X434" s="47">
        <v>0</v>
      </c>
      <c r="Y434" s="36">
        <f t="shared" si="24"/>
        <v>2.7777777777777776E-2</v>
      </c>
      <c r="Z434" s="49"/>
    </row>
    <row r="435" spans="1:26" ht="15" x14ac:dyDescent="0.25">
      <c r="A435" s="36" t="s">
        <v>110</v>
      </c>
      <c r="B435" s="36" t="s">
        <v>168</v>
      </c>
      <c r="C435" s="36" t="s">
        <v>4</v>
      </c>
      <c r="D435" s="36" t="s">
        <v>217</v>
      </c>
      <c r="E435" s="36" t="s">
        <v>260</v>
      </c>
      <c r="F435" s="36" t="s">
        <v>238</v>
      </c>
      <c r="G435" s="37">
        <v>12</v>
      </c>
      <c r="H435" s="45">
        <f t="shared" si="23"/>
        <v>0.1</v>
      </c>
      <c r="I435" s="38"/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6" t="s">
        <v>168</v>
      </c>
      <c r="P435" s="63">
        <v>0</v>
      </c>
      <c r="Q435" s="70">
        <v>1</v>
      </c>
      <c r="R435" s="37">
        <v>0</v>
      </c>
      <c r="S435" s="37">
        <v>0</v>
      </c>
      <c r="T435" s="37">
        <v>0</v>
      </c>
      <c r="U435" s="47">
        <v>2.7777777777777776E-2</v>
      </c>
      <c r="V435" s="47">
        <v>0</v>
      </c>
      <c r="W435" s="47">
        <v>0</v>
      </c>
      <c r="X435" s="47">
        <v>0</v>
      </c>
      <c r="Y435" s="36">
        <f t="shared" si="24"/>
        <v>2.7777777777777776E-2</v>
      </c>
      <c r="Z435" s="49"/>
    </row>
    <row r="436" spans="1:26" ht="15" x14ac:dyDescent="0.25">
      <c r="A436" s="36" t="s">
        <v>127</v>
      </c>
      <c r="B436" s="36" t="s">
        <v>168</v>
      </c>
      <c r="C436" s="36" t="s">
        <v>273</v>
      </c>
      <c r="D436" s="36" t="s">
        <v>217</v>
      </c>
      <c r="E436" s="36" t="s">
        <v>545</v>
      </c>
      <c r="F436" s="36" t="s">
        <v>546</v>
      </c>
      <c r="G436" s="37">
        <v>6</v>
      </c>
      <c r="H436" s="45">
        <f t="shared" si="23"/>
        <v>8.7659999999999982</v>
      </c>
      <c r="I436" s="37">
        <v>50</v>
      </c>
      <c r="J436" s="37">
        <v>0</v>
      </c>
      <c r="K436" s="37">
        <v>0.4</v>
      </c>
      <c r="L436" s="37">
        <v>0</v>
      </c>
      <c r="M436" s="37">
        <v>0.8</v>
      </c>
      <c r="N436" s="37">
        <v>0</v>
      </c>
      <c r="O436" s="36" t="s">
        <v>168</v>
      </c>
      <c r="P436" s="63">
        <v>0</v>
      </c>
      <c r="Q436" s="70">
        <v>0</v>
      </c>
      <c r="R436" s="37">
        <v>0</v>
      </c>
      <c r="S436" s="37">
        <v>0</v>
      </c>
      <c r="T436" s="37">
        <v>0</v>
      </c>
      <c r="U436" s="47">
        <v>7.5</v>
      </c>
      <c r="V436" s="47">
        <v>0</v>
      </c>
      <c r="W436" s="47">
        <v>2.5</v>
      </c>
      <c r="X436" s="47">
        <v>0</v>
      </c>
      <c r="Y436" s="36">
        <f t="shared" si="24"/>
        <v>10</v>
      </c>
      <c r="Z436" s="49" t="s">
        <v>190</v>
      </c>
    </row>
    <row r="437" spans="1:26" ht="15" x14ac:dyDescent="0.25">
      <c r="A437" s="36" t="s">
        <v>127</v>
      </c>
      <c r="B437" s="36" t="s">
        <v>168</v>
      </c>
      <c r="C437" s="36" t="s">
        <v>266</v>
      </c>
      <c r="D437" s="36" t="s">
        <v>217</v>
      </c>
      <c r="E437" s="36" t="s">
        <v>545</v>
      </c>
      <c r="F437" s="36" t="s">
        <v>546</v>
      </c>
      <c r="G437" s="37">
        <v>6</v>
      </c>
      <c r="H437" s="45">
        <f t="shared" si="23"/>
        <v>8.7659999999999982</v>
      </c>
      <c r="I437" s="37">
        <v>50</v>
      </c>
      <c r="J437" s="37">
        <v>0</v>
      </c>
      <c r="K437" s="37">
        <v>0.4</v>
      </c>
      <c r="L437" s="37">
        <v>0</v>
      </c>
      <c r="M437" s="37">
        <v>0.8</v>
      </c>
      <c r="N437" s="37">
        <v>0</v>
      </c>
      <c r="O437" s="36" t="s">
        <v>168</v>
      </c>
      <c r="P437" s="63">
        <v>0</v>
      </c>
      <c r="Q437" s="70">
        <v>0</v>
      </c>
      <c r="R437" s="37">
        <v>0</v>
      </c>
      <c r="S437" s="37">
        <v>0</v>
      </c>
      <c r="T437" s="37">
        <v>0</v>
      </c>
      <c r="U437" s="47">
        <v>7.5</v>
      </c>
      <c r="V437" s="47">
        <v>0</v>
      </c>
      <c r="W437" s="47">
        <v>2.5</v>
      </c>
      <c r="X437" s="47">
        <v>0</v>
      </c>
      <c r="Y437" s="36">
        <f t="shared" si="24"/>
        <v>10</v>
      </c>
      <c r="Z437" s="49"/>
    </row>
    <row r="438" spans="1:26" ht="15" x14ac:dyDescent="0.25">
      <c r="A438" s="36" t="s">
        <v>127</v>
      </c>
      <c r="B438" s="36" t="s">
        <v>168</v>
      </c>
      <c r="C438" s="36" t="s">
        <v>244</v>
      </c>
      <c r="D438" s="36" t="s">
        <v>217</v>
      </c>
      <c r="E438" s="36" t="s">
        <v>545</v>
      </c>
      <c r="F438" s="36" t="s">
        <v>546</v>
      </c>
      <c r="G438" s="37">
        <v>6</v>
      </c>
      <c r="H438" s="45">
        <f t="shared" si="23"/>
        <v>8.7659999999999982</v>
      </c>
      <c r="I438" s="37">
        <v>50</v>
      </c>
      <c r="J438" s="37">
        <v>0</v>
      </c>
      <c r="K438" s="37">
        <v>0.4</v>
      </c>
      <c r="L438" s="37">
        <v>0</v>
      </c>
      <c r="M438" s="37">
        <v>0.8</v>
      </c>
      <c r="N438" s="37">
        <v>0</v>
      </c>
      <c r="O438" s="36" t="s">
        <v>168</v>
      </c>
      <c r="P438" s="63">
        <v>0</v>
      </c>
      <c r="Q438" s="70">
        <v>0</v>
      </c>
      <c r="R438" s="37">
        <v>0</v>
      </c>
      <c r="S438" s="37">
        <v>0</v>
      </c>
      <c r="T438" s="37">
        <v>0</v>
      </c>
      <c r="U438" s="47">
        <v>7.5</v>
      </c>
      <c r="V438" s="47">
        <v>0</v>
      </c>
      <c r="W438" s="47">
        <v>2.5</v>
      </c>
      <c r="X438" s="47">
        <v>0</v>
      </c>
      <c r="Y438" s="36">
        <f t="shared" si="24"/>
        <v>10</v>
      </c>
      <c r="Z438" s="49"/>
    </row>
    <row r="439" spans="1:26" ht="15" x14ac:dyDescent="0.25">
      <c r="A439" s="36" t="s">
        <v>127</v>
      </c>
      <c r="B439" s="36" t="s">
        <v>168</v>
      </c>
      <c r="C439" s="36" t="s">
        <v>269</v>
      </c>
      <c r="D439" s="36" t="s">
        <v>217</v>
      </c>
      <c r="E439" s="36" t="s">
        <v>545</v>
      </c>
      <c r="F439" s="36" t="s">
        <v>546</v>
      </c>
      <c r="G439" s="37">
        <v>6</v>
      </c>
      <c r="H439" s="45">
        <f t="shared" si="23"/>
        <v>8.7659999999999982</v>
      </c>
      <c r="I439" s="37">
        <v>50</v>
      </c>
      <c r="J439" s="37">
        <v>0</v>
      </c>
      <c r="K439" s="37">
        <v>0.4</v>
      </c>
      <c r="L439" s="37">
        <v>0</v>
      </c>
      <c r="M439" s="37">
        <v>0.8</v>
      </c>
      <c r="N439" s="37">
        <v>0</v>
      </c>
      <c r="O439" s="36" t="s">
        <v>168</v>
      </c>
      <c r="P439" s="63">
        <v>0</v>
      </c>
      <c r="Q439" s="70">
        <v>0</v>
      </c>
      <c r="R439" s="37">
        <v>0</v>
      </c>
      <c r="S439" s="37">
        <v>0</v>
      </c>
      <c r="T439" s="37">
        <v>0</v>
      </c>
      <c r="U439" s="47">
        <v>7.5</v>
      </c>
      <c r="V439" s="47">
        <v>0</v>
      </c>
      <c r="W439" s="47">
        <v>2.5</v>
      </c>
      <c r="X439" s="47">
        <v>0</v>
      </c>
      <c r="Y439" s="36">
        <f t="shared" si="24"/>
        <v>10</v>
      </c>
      <c r="Z439" s="49"/>
    </row>
    <row r="440" spans="1:26" ht="15" x14ac:dyDescent="0.25">
      <c r="A440" s="36" t="s">
        <v>127</v>
      </c>
      <c r="B440" s="36" t="s">
        <v>168</v>
      </c>
      <c r="C440" s="36" t="s">
        <v>4</v>
      </c>
      <c r="D440" s="36" t="s">
        <v>217</v>
      </c>
      <c r="E440" s="36" t="s">
        <v>545</v>
      </c>
      <c r="F440" s="36" t="s">
        <v>546</v>
      </c>
      <c r="G440" s="37">
        <v>6</v>
      </c>
      <c r="H440" s="45">
        <f t="shared" si="23"/>
        <v>8.7659999999999982</v>
      </c>
      <c r="I440" s="37">
        <v>50</v>
      </c>
      <c r="J440" s="37">
        <v>0</v>
      </c>
      <c r="K440" s="37">
        <v>0.4</v>
      </c>
      <c r="L440" s="37">
        <v>0</v>
      </c>
      <c r="M440" s="37">
        <v>0.8</v>
      </c>
      <c r="N440" s="37">
        <v>0</v>
      </c>
      <c r="O440" s="36" t="s">
        <v>168</v>
      </c>
      <c r="P440" s="63">
        <v>0</v>
      </c>
      <c r="Q440" s="70">
        <v>0</v>
      </c>
      <c r="R440" s="37">
        <v>0</v>
      </c>
      <c r="S440" s="37">
        <v>0</v>
      </c>
      <c r="T440" s="37">
        <v>0</v>
      </c>
      <c r="U440" s="47">
        <v>7.5</v>
      </c>
      <c r="V440" s="47">
        <v>0</v>
      </c>
      <c r="W440" s="47">
        <v>2.5</v>
      </c>
      <c r="X440" s="47">
        <v>0</v>
      </c>
      <c r="Y440" s="36">
        <f t="shared" si="24"/>
        <v>10</v>
      </c>
      <c r="Z440" s="49"/>
    </row>
    <row r="441" spans="1:26" ht="30" x14ac:dyDescent="0.25">
      <c r="A441" s="36" t="s">
        <v>127</v>
      </c>
      <c r="B441" s="36" t="s">
        <v>168</v>
      </c>
      <c r="C441" s="36" t="s">
        <v>273</v>
      </c>
      <c r="D441" s="36" t="s">
        <v>217</v>
      </c>
      <c r="E441" s="36" t="s">
        <v>547</v>
      </c>
      <c r="F441" s="36" t="s">
        <v>548</v>
      </c>
      <c r="G441" s="37">
        <v>6</v>
      </c>
      <c r="H441" s="45">
        <f t="shared" si="23"/>
        <v>6.732000000000002</v>
      </c>
      <c r="I441" s="37">
        <v>33</v>
      </c>
      <c r="J441" s="37">
        <v>0</v>
      </c>
      <c r="K441" s="37">
        <v>0</v>
      </c>
      <c r="L441" s="37">
        <v>0</v>
      </c>
      <c r="M441" s="37">
        <v>0.4</v>
      </c>
      <c r="N441" s="37">
        <v>0</v>
      </c>
      <c r="O441" s="36" t="s">
        <v>168</v>
      </c>
      <c r="P441" s="63">
        <v>0</v>
      </c>
      <c r="Q441" s="70">
        <v>0</v>
      </c>
      <c r="R441" s="37">
        <v>0</v>
      </c>
      <c r="S441" s="37">
        <v>0</v>
      </c>
      <c r="T441" s="37">
        <v>0</v>
      </c>
      <c r="U441" s="47">
        <v>0</v>
      </c>
      <c r="V441" s="47">
        <v>0</v>
      </c>
      <c r="W441" s="47">
        <v>10</v>
      </c>
      <c r="X441" s="47">
        <v>0</v>
      </c>
      <c r="Y441" s="36">
        <f t="shared" si="24"/>
        <v>10</v>
      </c>
      <c r="Z441" s="49"/>
    </row>
    <row r="442" spans="1:26" ht="30" x14ac:dyDescent="0.25">
      <c r="A442" s="36" t="s">
        <v>127</v>
      </c>
      <c r="B442" s="36" t="s">
        <v>168</v>
      </c>
      <c r="C442" s="36" t="s">
        <v>266</v>
      </c>
      <c r="D442" s="36" t="s">
        <v>217</v>
      </c>
      <c r="E442" s="36" t="s">
        <v>547</v>
      </c>
      <c r="F442" s="36" t="s">
        <v>548</v>
      </c>
      <c r="G442" s="37">
        <v>6</v>
      </c>
      <c r="H442" s="45">
        <f t="shared" si="23"/>
        <v>6.732000000000002</v>
      </c>
      <c r="I442" s="37">
        <v>33</v>
      </c>
      <c r="J442" s="37">
        <v>0</v>
      </c>
      <c r="K442" s="37">
        <v>0</v>
      </c>
      <c r="L442" s="37">
        <v>0</v>
      </c>
      <c r="M442" s="37">
        <v>0.4</v>
      </c>
      <c r="N442" s="37">
        <v>0</v>
      </c>
      <c r="O442" s="36" t="s">
        <v>168</v>
      </c>
      <c r="P442" s="63">
        <v>0</v>
      </c>
      <c r="Q442" s="70">
        <v>0</v>
      </c>
      <c r="R442" s="37">
        <v>0</v>
      </c>
      <c r="S442" s="37">
        <v>0</v>
      </c>
      <c r="T442" s="37">
        <v>0</v>
      </c>
      <c r="U442" s="47">
        <v>0</v>
      </c>
      <c r="V442" s="47">
        <v>0</v>
      </c>
      <c r="W442" s="47">
        <v>10</v>
      </c>
      <c r="X442" s="47">
        <v>0</v>
      </c>
      <c r="Y442" s="36">
        <f t="shared" si="24"/>
        <v>10</v>
      </c>
      <c r="Z442" s="49"/>
    </row>
    <row r="443" spans="1:26" ht="30" x14ac:dyDescent="0.25">
      <c r="A443" s="36" t="s">
        <v>127</v>
      </c>
      <c r="B443" s="36" t="s">
        <v>168</v>
      </c>
      <c r="C443" s="36" t="s">
        <v>244</v>
      </c>
      <c r="D443" s="36" t="s">
        <v>217</v>
      </c>
      <c r="E443" s="36" t="s">
        <v>547</v>
      </c>
      <c r="F443" s="36" t="s">
        <v>548</v>
      </c>
      <c r="G443" s="37">
        <v>6</v>
      </c>
      <c r="H443" s="45">
        <f t="shared" si="23"/>
        <v>6.732000000000002</v>
      </c>
      <c r="I443" s="37">
        <v>33</v>
      </c>
      <c r="J443" s="37">
        <v>0</v>
      </c>
      <c r="K443" s="37">
        <v>0</v>
      </c>
      <c r="L443" s="37">
        <v>0</v>
      </c>
      <c r="M443" s="37">
        <v>0.4</v>
      </c>
      <c r="N443" s="37">
        <v>0</v>
      </c>
      <c r="O443" s="36" t="s">
        <v>168</v>
      </c>
      <c r="P443" s="63">
        <v>0</v>
      </c>
      <c r="Q443" s="70">
        <v>0</v>
      </c>
      <c r="R443" s="37">
        <v>0</v>
      </c>
      <c r="S443" s="37">
        <v>0</v>
      </c>
      <c r="T443" s="37">
        <v>0</v>
      </c>
      <c r="U443" s="47">
        <v>0</v>
      </c>
      <c r="V443" s="47">
        <v>0</v>
      </c>
      <c r="W443" s="47">
        <v>10</v>
      </c>
      <c r="X443" s="47">
        <v>0</v>
      </c>
      <c r="Y443" s="36">
        <f t="shared" si="24"/>
        <v>10</v>
      </c>
      <c r="Z443" s="49"/>
    </row>
    <row r="444" spans="1:26" ht="30" x14ac:dyDescent="0.25">
      <c r="A444" s="36" t="s">
        <v>127</v>
      </c>
      <c r="B444" s="36" t="s">
        <v>168</v>
      </c>
      <c r="C444" s="36" t="s">
        <v>269</v>
      </c>
      <c r="D444" s="36" t="s">
        <v>217</v>
      </c>
      <c r="E444" s="36" t="s">
        <v>547</v>
      </c>
      <c r="F444" s="36" t="s">
        <v>548</v>
      </c>
      <c r="G444" s="37">
        <v>6</v>
      </c>
      <c r="H444" s="45">
        <f t="shared" si="23"/>
        <v>6.732000000000002</v>
      </c>
      <c r="I444" s="37">
        <v>33</v>
      </c>
      <c r="J444" s="37">
        <v>0</v>
      </c>
      <c r="K444" s="37">
        <v>0</v>
      </c>
      <c r="L444" s="37">
        <v>0</v>
      </c>
      <c r="M444" s="37">
        <v>0.4</v>
      </c>
      <c r="N444" s="37">
        <v>0</v>
      </c>
      <c r="O444" s="36" t="s">
        <v>168</v>
      </c>
      <c r="P444" s="63">
        <v>0</v>
      </c>
      <c r="Q444" s="70">
        <v>0</v>
      </c>
      <c r="R444" s="37">
        <v>0</v>
      </c>
      <c r="S444" s="37">
        <v>0</v>
      </c>
      <c r="T444" s="37">
        <v>0</v>
      </c>
      <c r="U444" s="47">
        <v>0</v>
      </c>
      <c r="V444" s="47">
        <v>0</v>
      </c>
      <c r="W444" s="47">
        <v>10</v>
      </c>
      <c r="X444" s="47">
        <v>0</v>
      </c>
      <c r="Y444" s="36">
        <f t="shared" si="24"/>
        <v>10</v>
      </c>
      <c r="Z444" s="49"/>
    </row>
    <row r="445" spans="1:26" ht="30" x14ac:dyDescent="0.25">
      <c r="A445" s="36" t="s">
        <v>127</v>
      </c>
      <c r="B445" s="36" t="s">
        <v>168</v>
      </c>
      <c r="C445" s="36" t="s">
        <v>4</v>
      </c>
      <c r="D445" s="36" t="s">
        <v>217</v>
      </c>
      <c r="E445" s="36" t="s">
        <v>547</v>
      </c>
      <c r="F445" s="36" t="s">
        <v>548</v>
      </c>
      <c r="G445" s="37">
        <v>6</v>
      </c>
      <c r="H445" s="45">
        <f t="shared" si="23"/>
        <v>6.732000000000002</v>
      </c>
      <c r="I445" s="37">
        <v>33</v>
      </c>
      <c r="J445" s="37">
        <v>0</v>
      </c>
      <c r="K445" s="37">
        <v>0</v>
      </c>
      <c r="L445" s="37">
        <v>0</v>
      </c>
      <c r="M445" s="37">
        <v>0.4</v>
      </c>
      <c r="N445" s="37">
        <v>0</v>
      </c>
      <c r="O445" s="36" t="s">
        <v>168</v>
      </c>
      <c r="P445" s="63">
        <v>0</v>
      </c>
      <c r="Q445" s="70">
        <v>0</v>
      </c>
      <c r="R445" s="37">
        <v>0</v>
      </c>
      <c r="S445" s="37">
        <v>0</v>
      </c>
      <c r="T445" s="37">
        <v>0</v>
      </c>
      <c r="U445" s="47">
        <v>0</v>
      </c>
      <c r="V445" s="47">
        <v>0</v>
      </c>
      <c r="W445" s="47">
        <v>10</v>
      </c>
      <c r="X445" s="47">
        <v>0</v>
      </c>
      <c r="Y445" s="36">
        <f t="shared" si="24"/>
        <v>10</v>
      </c>
      <c r="Z445" s="49"/>
    </row>
    <row r="446" spans="1:26" ht="30" x14ac:dyDescent="0.25">
      <c r="A446" s="36" t="s">
        <v>127</v>
      </c>
      <c r="B446" s="36" t="s">
        <v>168</v>
      </c>
      <c r="C446" s="36" t="s">
        <v>273</v>
      </c>
      <c r="D446" s="36" t="s">
        <v>217</v>
      </c>
      <c r="E446" s="36" t="s">
        <v>549</v>
      </c>
      <c r="F446" s="36" t="s">
        <v>550</v>
      </c>
      <c r="G446" s="37">
        <v>6</v>
      </c>
      <c r="H446" s="45">
        <f t="shared" si="23"/>
        <v>7.9244999999999992</v>
      </c>
      <c r="I446" s="38"/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6" t="s">
        <v>168</v>
      </c>
      <c r="P446" s="63">
        <v>0</v>
      </c>
      <c r="Q446" s="70">
        <v>0.4</v>
      </c>
      <c r="R446" s="37">
        <v>0</v>
      </c>
      <c r="S446" s="37">
        <v>0.6</v>
      </c>
      <c r="T446" s="37">
        <v>0</v>
      </c>
      <c r="U446" s="47">
        <v>7.5</v>
      </c>
      <c r="V446" s="47">
        <v>0</v>
      </c>
      <c r="W446" s="47">
        <v>2.5</v>
      </c>
      <c r="X446" s="47">
        <v>0</v>
      </c>
      <c r="Y446" s="36">
        <f t="shared" si="24"/>
        <v>10</v>
      </c>
      <c r="Z446" s="49"/>
    </row>
    <row r="447" spans="1:26" ht="30" x14ac:dyDescent="0.25">
      <c r="A447" s="36" t="s">
        <v>127</v>
      </c>
      <c r="B447" s="36" t="s">
        <v>168</v>
      </c>
      <c r="C447" s="36" t="s">
        <v>266</v>
      </c>
      <c r="D447" s="36" t="s">
        <v>217</v>
      </c>
      <c r="E447" s="36" t="s">
        <v>549</v>
      </c>
      <c r="F447" s="36" t="s">
        <v>550</v>
      </c>
      <c r="G447" s="37">
        <v>6</v>
      </c>
      <c r="H447" s="45">
        <f t="shared" si="23"/>
        <v>7.9244999999999992</v>
      </c>
      <c r="I447" s="38"/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6" t="s">
        <v>168</v>
      </c>
      <c r="P447" s="63">
        <v>0</v>
      </c>
      <c r="Q447" s="70">
        <v>0.4</v>
      </c>
      <c r="R447" s="37">
        <v>0</v>
      </c>
      <c r="S447" s="37">
        <v>0.6</v>
      </c>
      <c r="T447" s="37">
        <v>0</v>
      </c>
      <c r="U447" s="47">
        <v>7.5</v>
      </c>
      <c r="V447" s="47">
        <v>0</v>
      </c>
      <c r="W447" s="47">
        <v>2.5</v>
      </c>
      <c r="X447" s="47">
        <v>0</v>
      </c>
      <c r="Y447" s="36">
        <f t="shared" si="24"/>
        <v>10</v>
      </c>
      <c r="Z447" s="49"/>
    </row>
    <row r="448" spans="1:26" ht="30" x14ac:dyDescent="0.25">
      <c r="A448" s="36" t="s">
        <v>127</v>
      </c>
      <c r="B448" s="36" t="s">
        <v>168</v>
      </c>
      <c r="C448" s="36" t="s">
        <v>244</v>
      </c>
      <c r="D448" s="36" t="s">
        <v>217</v>
      </c>
      <c r="E448" s="36" t="s">
        <v>549</v>
      </c>
      <c r="F448" s="36" t="s">
        <v>550</v>
      </c>
      <c r="G448" s="37">
        <v>6</v>
      </c>
      <c r="H448" s="45">
        <f t="shared" si="23"/>
        <v>7.9244999999999992</v>
      </c>
      <c r="I448" s="38"/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6" t="s">
        <v>168</v>
      </c>
      <c r="P448" s="63">
        <v>0</v>
      </c>
      <c r="Q448" s="70">
        <v>0.4</v>
      </c>
      <c r="R448" s="37">
        <v>0</v>
      </c>
      <c r="S448" s="37">
        <v>0.6</v>
      </c>
      <c r="T448" s="37">
        <v>0</v>
      </c>
      <c r="U448" s="47">
        <v>7.5</v>
      </c>
      <c r="V448" s="47">
        <v>0</v>
      </c>
      <c r="W448" s="47">
        <v>2.5</v>
      </c>
      <c r="X448" s="47">
        <v>0</v>
      </c>
      <c r="Y448" s="36">
        <f t="shared" si="24"/>
        <v>10</v>
      </c>
      <c r="Z448" s="49"/>
    </row>
    <row r="449" spans="1:26" ht="30" x14ac:dyDescent="0.25">
      <c r="A449" s="36" t="s">
        <v>127</v>
      </c>
      <c r="B449" s="36" t="s">
        <v>168</v>
      </c>
      <c r="C449" s="36" t="s">
        <v>269</v>
      </c>
      <c r="D449" s="36" t="s">
        <v>217</v>
      </c>
      <c r="E449" s="36" t="s">
        <v>549</v>
      </c>
      <c r="F449" s="36" t="s">
        <v>550</v>
      </c>
      <c r="G449" s="37">
        <v>6</v>
      </c>
      <c r="H449" s="45">
        <f t="shared" si="23"/>
        <v>7.9244999999999992</v>
      </c>
      <c r="I449" s="38"/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6" t="s">
        <v>168</v>
      </c>
      <c r="P449" s="63">
        <v>0</v>
      </c>
      <c r="Q449" s="70">
        <v>0.4</v>
      </c>
      <c r="R449" s="37">
        <v>0</v>
      </c>
      <c r="S449" s="37">
        <v>0.6</v>
      </c>
      <c r="T449" s="37">
        <v>0</v>
      </c>
      <c r="U449" s="47">
        <v>7.5</v>
      </c>
      <c r="V449" s="47">
        <v>0</v>
      </c>
      <c r="W449" s="47">
        <v>2.5</v>
      </c>
      <c r="X449" s="47">
        <v>0</v>
      </c>
      <c r="Y449" s="36">
        <f t="shared" si="24"/>
        <v>10</v>
      </c>
      <c r="Z449" s="49"/>
    </row>
    <row r="450" spans="1:26" ht="30" x14ac:dyDescent="0.25">
      <c r="A450" s="36" t="s">
        <v>127</v>
      </c>
      <c r="B450" s="36" t="s">
        <v>168</v>
      </c>
      <c r="C450" s="36" t="s">
        <v>4</v>
      </c>
      <c r="D450" s="36" t="s">
        <v>217</v>
      </c>
      <c r="E450" s="36" t="s">
        <v>549</v>
      </c>
      <c r="F450" s="36" t="s">
        <v>550</v>
      </c>
      <c r="G450" s="37">
        <v>6</v>
      </c>
      <c r="H450" s="45">
        <f t="shared" si="23"/>
        <v>7.9244999999999992</v>
      </c>
      <c r="I450" s="38"/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6" t="s">
        <v>168</v>
      </c>
      <c r="P450" s="63">
        <v>0</v>
      </c>
      <c r="Q450" s="70">
        <v>0.4</v>
      </c>
      <c r="R450" s="37">
        <v>0</v>
      </c>
      <c r="S450" s="37">
        <v>0.6</v>
      </c>
      <c r="T450" s="37">
        <v>0</v>
      </c>
      <c r="U450" s="47">
        <v>7.5</v>
      </c>
      <c r="V450" s="47">
        <v>0</v>
      </c>
      <c r="W450" s="47">
        <v>2.5</v>
      </c>
      <c r="X450" s="47">
        <v>0</v>
      </c>
      <c r="Y450" s="36">
        <f t="shared" si="24"/>
        <v>10</v>
      </c>
      <c r="Z450" s="49"/>
    </row>
    <row r="451" spans="1:26" ht="15" x14ac:dyDescent="0.25">
      <c r="A451" s="36" t="s">
        <v>127</v>
      </c>
      <c r="B451" s="36" t="s">
        <v>168</v>
      </c>
      <c r="C451" s="36" t="s">
        <v>273</v>
      </c>
      <c r="D451" s="36" t="s">
        <v>217</v>
      </c>
      <c r="E451" s="36" t="s">
        <v>551</v>
      </c>
      <c r="F451" s="36" t="s">
        <v>552</v>
      </c>
      <c r="G451" s="37">
        <v>3</v>
      </c>
      <c r="H451" s="45">
        <f t="shared" si="23"/>
        <v>3.366000000000001</v>
      </c>
      <c r="I451" s="38"/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6" t="s">
        <v>168</v>
      </c>
      <c r="P451" s="63">
        <v>0</v>
      </c>
      <c r="Q451" s="70">
        <v>0</v>
      </c>
      <c r="R451" s="37">
        <v>0</v>
      </c>
      <c r="S451" s="37">
        <v>0.4</v>
      </c>
      <c r="T451" s="37">
        <v>0</v>
      </c>
      <c r="U451" s="47">
        <v>0</v>
      </c>
      <c r="V451" s="47">
        <v>0</v>
      </c>
      <c r="W451" s="47">
        <v>10</v>
      </c>
      <c r="X451" s="47">
        <v>0</v>
      </c>
      <c r="Y451" s="36">
        <f t="shared" si="24"/>
        <v>10</v>
      </c>
      <c r="Z451" s="49"/>
    </row>
    <row r="452" spans="1:26" ht="15" x14ac:dyDescent="0.25">
      <c r="A452" s="36" t="s">
        <v>127</v>
      </c>
      <c r="B452" s="36" t="s">
        <v>168</v>
      </c>
      <c r="C452" s="36" t="s">
        <v>266</v>
      </c>
      <c r="D452" s="36" t="s">
        <v>217</v>
      </c>
      <c r="E452" s="36" t="s">
        <v>551</v>
      </c>
      <c r="F452" s="36" t="s">
        <v>552</v>
      </c>
      <c r="G452" s="37">
        <v>3</v>
      </c>
      <c r="H452" s="45">
        <f t="shared" si="23"/>
        <v>3.366000000000001</v>
      </c>
      <c r="I452" s="38"/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6" t="s">
        <v>168</v>
      </c>
      <c r="P452" s="63">
        <v>0</v>
      </c>
      <c r="Q452" s="70">
        <v>0</v>
      </c>
      <c r="R452" s="37">
        <v>0</v>
      </c>
      <c r="S452" s="37">
        <v>0.4</v>
      </c>
      <c r="T452" s="37">
        <v>0</v>
      </c>
      <c r="U452" s="47">
        <v>0</v>
      </c>
      <c r="V452" s="47">
        <v>0</v>
      </c>
      <c r="W452" s="47">
        <v>10</v>
      </c>
      <c r="X452" s="47">
        <v>0</v>
      </c>
      <c r="Y452" s="36">
        <f t="shared" si="24"/>
        <v>10</v>
      </c>
      <c r="Z452" s="49"/>
    </row>
    <row r="453" spans="1:26" ht="15" x14ac:dyDescent="0.25">
      <c r="A453" s="36" t="s">
        <v>127</v>
      </c>
      <c r="B453" s="36" t="s">
        <v>168</v>
      </c>
      <c r="C453" s="36" t="s">
        <v>244</v>
      </c>
      <c r="D453" s="36" t="s">
        <v>217</v>
      </c>
      <c r="E453" s="36" t="s">
        <v>551</v>
      </c>
      <c r="F453" s="36" t="s">
        <v>552</v>
      </c>
      <c r="G453" s="37">
        <v>3</v>
      </c>
      <c r="H453" s="45">
        <f t="shared" si="23"/>
        <v>3.366000000000001</v>
      </c>
      <c r="I453" s="38"/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6" t="s">
        <v>168</v>
      </c>
      <c r="P453" s="63">
        <v>0</v>
      </c>
      <c r="Q453" s="70">
        <v>0</v>
      </c>
      <c r="R453" s="37">
        <v>0</v>
      </c>
      <c r="S453" s="37">
        <v>0.4</v>
      </c>
      <c r="T453" s="37">
        <v>0</v>
      </c>
      <c r="U453" s="47">
        <v>0</v>
      </c>
      <c r="V453" s="47">
        <v>0</v>
      </c>
      <c r="W453" s="47">
        <v>10</v>
      </c>
      <c r="X453" s="47">
        <v>0</v>
      </c>
      <c r="Y453" s="36">
        <f t="shared" si="24"/>
        <v>10</v>
      </c>
      <c r="Z453" s="49"/>
    </row>
    <row r="454" spans="1:26" ht="15" x14ac:dyDescent="0.25">
      <c r="A454" s="36" t="s">
        <v>127</v>
      </c>
      <c r="B454" s="36" t="s">
        <v>168</v>
      </c>
      <c r="C454" s="36" t="s">
        <v>269</v>
      </c>
      <c r="D454" s="36" t="s">
        <v>217</v>
      </c>
      <c r="E454" s="36" t="s">
        <v>551</v>
      </c>
      <c r="F454" s="36" t="s">
        <v>552</v>
      </c>
      <c r="G454" s="37">
        <v>3</v>
      </c>
      <c r="H454" s="45">
        <f t="shared" si="23"/>
        <v>3.366000000000001</v>
      </c>
      <c r="I454" s="38"/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6" t="s">
        <v>168</v>
      </c>
      <c r="P454" s="63">
        <v>0</v>
      </c>
      <c r="Q454" s="70">
        <v>0</v>
      </c>
      <c r="R454" s="37">
        <v>0</v>
      </c>
      <c r="S454" s="37">
        <v>0.4</v>
      </c>
      <c r="T454" s="37">
        <v>0</v>
      </c>
      <c r="U454" s="47">
        <v>0</v>
      </c>
      <c r="V454" s="47">
        <v>0</v>
      </c>
      <c r="W454" s="47">
        <v>10</v>
      </c>
      <c r="X454" s="47">
        <v>0</v>
      </c>
      <c r="Y454" s="36">
        <f t="shared" si="24"/>
        <v>10</v>
      </c>
      <c r="Z454" s="49"/>
    </row>
    <row r="455" spans="1:26" ht="15" x14ac:dyDescent="0.25">
      <c r="A455" s="36" t="s">
        <v>127</v>
      </c>
      <c r="B455" s="36" t="s">
        <v>168</v>
      </c>
      <c r="C455" s="36" t="s">
        <v>4</v>
      </c>
      <c r="D455" s="36" t="s">
        <v>217</v>
      </c>
      <c r="E455" s="36" t="s">
        <v>551</v>
      </c>
      <c r="F455" s="36" t="s">
        <v>552</v>
      </c>
      <c r="G455" s="37">
        <v>3</v>
      </c>
      <c r="H455" s="45">
        <f t="shared" si="23"/>
        <v>3.366000000000001</v>
      </c>
      <c r="I455" s="38"/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6" t="s">
        <v>168</v>
      </c>
      <c r="P455" s="63">
        <v>0</v>
      </c>
      <c r="Q455" s="70">
        <v>0</v>
      </c>
      <c r="R455" s="37">
        <v>0</v>
      </c>
      <c r="S455" s="37">
        <v>0.4</v>
      </c>
      <c r="T455" s="37">
        <v>0</v>
      </c>
      <c r="U455" s="47">
        <v>0</v>
      </c>
      <c r="V455" s="47">
        <v>0</v>
      </c>
      <c r="W455" s="47">
        <v>10</v>
      </c>
      <c r="X455" s="47">
        <v>0</v>
      </c>
      <c r="Y455" s="36">
        <f t="shared" si="24"/>
        <v>10</v>
      </c>
      <c r="Z455" s="49"/>
    </row>
    <row r="456" spans="1:26" ht="15" x14ac:dyDescent="0.25">
      <c r="A456" s="36" t="s">
        <v>127</v>
      </c>
      <c r="B456" s="36" t="s">
        <v>168</v>
      </c>
      <c r="C456" s="36" t="s">
        <v>0</v>
      </c>
      <c r="D456" s="36" t="s">
        <v>217</v>
      </c>
      <c r="E456" s="36" t="s">
        <v>311</v>
      </c>
      <c r="F456" s="36" t="s">
        <v>312</v>
      </c>
      <c r="G456" s="37">
        <v>6</v>
      </c>
      <c r="H456" s="45">
        <f t="shared" si="23"/>
        <v>13.464000000000002</v>
      </c>
      <c r="I456" s="38"/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6" t="s">
        <v>168</v>
      </c>
      <c r="P456" s="63">
        <v>0</v>
      </c>
      <c r="Q456" s="70">
        <v>0</v>
      </c>
      <c r="R456" s="37">
        <v>0</v>
      </c>
      <c r="S456" s="37">
        <v>1</v>
      </c>
      <c r="T456" s="37">
        <v>0</v>
      </c>
      <c r="U456" s="47">
        <v>0</v>
      </c>
      <c r="V456" s="47">
        <v>0</v>
      </c>
      <c r="W456" s="47">
        <v>8</v>
      </c>
      <c r="X456" s="47">
        <v>0</v>
      </c>
      <c r="Y456" s="36">
        <f t="shared" si="24"/>
        <v>8</v>
      </c>
      <c r="Z456" s="49"/>
    </row>
    <row r="457" spans="1:26" ht="15" x14ac:dyDescent="0.25">
      <c r="A457" s="36" t="s">
        <v>127</v>
      </c>
      <c r="B457" s="36" t="s">
        <v>168</v>
      </c>
      <c r="C457" s="36" t="s">
        <v>273</v>
      </c>
      <c r="D457" s="36" t="s">
        <v>217</v>
      </c>
      <c r="E457" s="36" t="s">
        <v>363</v>
      </c>
      <c r="F457" s="36" t="s">
        <v>364</v>
      </c>
      <c r="G457" s="37">
        <v>6</v>
      </c>
      <c r="H457" s="45">
        <f t="shared" si="23"/>
        <v>0.54</v>
      </c>
      <c r="I457" s="38"/>
      <c r="J457" s="37">
        <v>0</v>
      </c>
      <c r="K457" s="37">
        <v>0.2</v>
      </c>
      <c r="L457" s="37">
        <v>0</v>
      </c>
      <c r="M457" s="37">
        <v>0</v>
      </c>
      <c r="N457" s="37">
        <v>0.4</v>
      </c>
      <c r="O457" s="36" t="s">
        <v>168</v>
      </c>
      <c r="P457" s="63">
        <v>0</v>
      </c>
      <c r="Q457" s="70">
        <v>0</v>
      </c>
      <c r="R457" s="37">
        <v>0</v>
      </c>
      <c r="S457" s="37">
        <v>0</v>
      </c>
      <c r="T457" s="37">
        <v>0</v>
      </c>
      <c r="U457" s="47">
        <v>1.5</v>
      </c>
      <c r="V457" s="47">
        <v>0</v>
      </c>
      <c r="W457" s="47">
        <v>0.5</v>
      </c>
      <c r="X457" s="47">
        <v>0</v>
      </c>
      <c r="Y457" s="36">
        <f t="shared" si="24"/>
        <v>2</v>
      </c>
      <c r="Z457" s="49"/>
    </row>
    <row r="458" spans="1:26" ht="15" x14ac:dyDescent="0.25">
      <c r="A458" s="36" t="s">
        <v>127</v>
      </c>
      <c r="B458" s="36" t="s">
        <v>168</v>
      </c>
      <c r="C458" s="36" t="s">
        <v>266</v>
      </c>
      <c r="D458" s="36" t="s">
        <v>217</v>
      </c>
      <c r="E458" s="36" t="s">
        <v>363</v>
      </c>
      <c r="F458" s="36" t="s">
        <v>364</v>
      </c>
      <c r="G458" s="37">
        <v>6</v>
      </c>
      <c r="H458" s="45">
        <f t="shared" si="23"/>
        <v>0.54</v>
      </c>
      <c r="I458" s="38"/>
      <c r="J458" s="37">
        <v>0</v>
      </c>
      <c r="K458" s="37">
        <v>0.2</v>
      </c>
      <c r="L458" s="37">
        <v>0</v>
      </c>
      <c r="M458" s="37">
        <v>0</v>
      </c>
      <c r="N458" s="37">
        <v>0.4</v>
      </c>
      <c r="O458" s="36" t="s">
        <v>168</v>
      </c>
      <c r="P458" s="63">
        <v>0</v>
      </c>
      <c r="Q458" s="70">
        <v>0</v>
      </c>
      <c r="R458" s="37">
        <v>0</v>
      </c>
      <c r="S458" s="37">
        <v>0</v>
      </c>
      <c r="T458" s="37">
        <v>0</v>
      </c>
      <c r="U458" s="47">
        <v>1.5</v>
      </c>
      <c r="V458" s="47">
        <v>0</v>
      </c>
      <c r="W458" s="47">
        <v>0.5</v>
      </c>
      <c r="X458" s="47">
        <v>0</v>
      </c>
      <c r="Y458" s="36">
        <f t="shared" si="24"/>
        <v>2</v>
      </c>
      <c r="Z458" s="49"/>
    </row>
    <row r="459" spans="1:26" ht="15" x14ac:dyDescent="0.25">
      <c r="A459" s="36" t="s">
        <v>127</v>
      </c>
      <c r="B459" s="36" t="s">
        <v>168</v>
      </c>
      <c r="C459" s="36" t="s">
        <v>244</v>
      </c>
      <c r="D459" s="36" t="s">
        <v>217</v>
      </c>
      <c r="E459" s="36" t="s">
        <v>363</v>
      </c>
      <c r="F459" s="36" t="s">
        <v>364</v>
      </c>
      <c r="G459" s="37">
        <v>6</v>
      </c>
      <c r="H459" s="45">
        <f t="shared" si="23"/>
        <v>0.54</v>
      </c>
      <c r="I459" s="38"/>
      <c r="J459" s="37">
        <v>0</v>
      </c>
      <c r="K459" s="37">
        <v>0.2</v>
      </c>
      <c r="L459" s="37">
        <v>0</v>
      </c>
      <c r="M459" s="37">
        <v>0</v>
      </c>
      <c r="N459" s="37">
        <v>0.4</v>
      </c>
      <c r="O459" s="36" t="s">
        <v>168</v>
      </c>
      <c r="P459" s="63">
        <v>0</v>
      </c>
      <c r="Q459" s="70">
        <v>0</v>
      </c>
      <c r="R459" s="37">
        <v>0</v>
      </c>
      <c r="S459" s="37">
        <v>0</v>
      </c>
      <c r="T459" s="37">
        <v>0</v>
      </c>
      <c r="U459" s="47">
        <v>1.5</v>
      </c>
      <c r="V459" s="47">
        <v>0</v>
      </c>
      <c r="W459" s="47">
        <v>0.5</v>
      </c>
      <c r="X459" s="47">
        <v>0</v>
      </c>
      <c r="Y459" s="36">
        <f t="shared" si="24"/>
        <v>2</v>
      </c>
      <c r="Z459" s="49"/>
    </row>
    <row r="460" spans="1:26" ht="15" x14ac:dyDescent="0.25">
      <c r="A460" s="36" t="s">
        <v>127</v>
      </c>
      <c r="B460" s="36" t="s">
        <v>168</v>
      </c>
      <c r="C460" s="36" t="s">
        <v>269</v>
      </c>
      <c r="D460" s="36" t="s">
        <v>217</v>
      </c>
      <c r="E460" s="36" t="s">
        <v>363</v>
      </c>
      <c r="F460" s="36" t="s">
        <v>364</v>
      </c>
      <c r="G460" s="37">
        <v>6</v>
      </c>
      <c r="H460" s="45">
        <f t="shared" si="23"/>
        <v>0.54</v>
      </c>
      <c r="I460" s="38"/>
      <c r="J460" s="37">
        <v>0</v>
      </c>
      <c r="K460" s="37">
        <v>0.2</v>
      </c>
      <c r="L460" s="37">
        <v>0</v>
      </c>
      <c r="M460" s="37">
        <v>0</v>
      </c>
      <c r="N460" s="37">
        <v>0.4</v>
      </c>
      <c r="O460" s="36" t="s">
        <v>168</v>
      </c>
      <c r="P460" s="63">
        <v>0</v>
      </c>
      <c r="Q460" s="70">
        <v>0</v>
      </c>
      <c r="R460" s="37">
        <v>0</v>
      </c>
      <c r="S460" s="37">
        <v>0</v>
      </c>
      <c r="T460" s="37">
        <v>0</v>
      </c>
      <c r="U460" s="47">
        <v>1.5</v>
      </c>
      <c r="V460" s="47">
        <v>0</v>
      </c>
      <c r="W460" s="47">
        <v>0.5</v>
      </c>
      <c r="X460" s="47">
        <v>0</v>
      </c>
      <c r="Y460" s="36">
        <f t="shared" si="24"/>
        <v>2</v>
      </c>
      <c r="Z460" s="49"/>
    </row>
    <row r="461" spans="1:26" ht="15" x14ac:dyDescent="0.25">
      <c r="A461" s="36" t="s">
        <v>127</v>
      </c>
      <c r="B461" s="36" t="s">
        <v>168</v>
      </c>
      <c r="C461" s="36" t="s">
        <v>4</v>
      </c>
      <c r="D461" s="36" t="s">
        <v>217</v>
      </c>
      <c r="E461" s="36" t="s">
        <v>363</v>
      </c>
      <c r="F461" s="36" t="s">
        <v>364</v>
      </c>
      <c r="G461" s="37">
        <v>6</v>
      </c>
      <c r="H461" s="45">
        <f t="shared" si="23"/>
        <v>0.54</v>
      </c>
      <c r="I461" s="38"/>
      <c r="J461" s="37">
        <v>0</v>
      </c>
      <c r="K461" s="37">
        <v>0.2</v>
      </c>
      <c r="L461" s="37">
        <v>0</v>
      </c>
      <c r="M461" s="37">
        <v>0</v>
      </c>
      <c r="N461" s="37">
        <v>0.4</v>
      </c>
      <c r="O461" s="36" t="s">
        <v>168</v>
      </c>
      <c r="P461" s="63">
        <v>0</v>
      </c>
      <c r="Q461" s="70">
        <v>0</v>
      </c>
      <c r="R461" s="37">
        <v>0</v>
      </c>
      <c r="S461" s="37">
        <v>0</v>
      </c>
      <c r="T461" s="37">
        <v>0</v>
      </c>
      <c r="U461" s="47">
        <v>1.5</v>
      </c>
      <c r="V461" s="47">
        <v>0</v>
      </c>
      <c r="W461" s="47">
        <v>0.5</v>
      </c>
      <c r="X461" s="47">
        <v>0</v>
      </c>
      <c r="Y461" s="36">
        <f t="shared" si="24"/>
        <v>2</v>
      </c>
      <c r="Z461" s="49"/>
    </row>
    <row r="462" spans="1:26" x14ac:dyDescent="0.2">
      <c r="F462" s="6" t="s">
        <v>577</v>
      </c>
      <c r="H462" s="73">
        <f>SUM(H21:H461)</f>
        <v>7612.8533500000021</v>
      </c>
    </row>
    <row r="463" spans="1:26" x14ac:dyDescent="0.2">
      <c r="F463" s="55" t="s">
        <v>578</v>
      </c>
      <c r="H463" s="73">
        <f>7443+CiTM</f>
        <v>7613.65</v>
      </c>
      <c r="K463" s="2" t="s">
        <v>190</v>
      </c>
      <c r="Q463" s="67" t="s">
        <v>190</v>
      </c>
    </row>
    <row r="464" spans="1:26" x14ac:dyDescent="0.2">
      <c r="F464" s="56" t="s">
        <v>579</v>
      </c>
      <c r="H464" s="74">
        <f>H462-H463</f>
        <v>-0.79664999999749853</v>
      </c>
      <c r="K464" s="2" t="s">
        <v>190</v>
      </c>
      <c r="Q464" s="67" t="s">
        <v>190</v>
      </c>
    </row>
    <row r="467" spans="1:5" x14ac:dyDescent="0.2">
      <c r="A467" s="2"/>
      <c r="B467" s="2"/>
      <c r="C467" s="2"/>
      <c r="D467" s="2"/>
      <c r="E467" s="2"/>
    </row>
    <row r="468" spans="1:5" x14ac:dyDescent="0.2">
      <c r="A468" s="2"/>
      <c r="B468" s="2"/>
      <c r="C468" s="2"/>
      <c r="D468" s="2"/>
      <c r="E468" s="2"/>
    </row>
    <row r="469" spans="1:5" x14ac:dyDescent="0.2">
      <c r="A469" s="2"/>
      <c r="B469" s="2"/>
      <c r="C469" s="2"/>
      <c r="D469" s="2"/>
      <c r="E469" s="2"/>
    </row>
    <row r="470" spans="1:5" x14ac:dyDescent="0.2">
      <c r="A470" s="2"/>
      <c r="B470" s="2"/>
      <c r="C470" s="2"/>
      <c r="D470" s="2"/>
      <c r="E470" s="2"/>
    </row>
    <row r="471" spans="1:5" x14ac:dyDescent="0.2">
      <c r="A471" s="2"/>
      <c r="B471" s="2"/>
      <c r="C471" s="2"/>
      <c r="D471" s="2"/>
      <c r="E471" s="2"/>
    </row>
    <row r="472" spans="1:5" x14ac:dyDescent="0.2">
      <c r="A472" s="2"/>
      <c r="B472" s="2"/>
      <c r="C472" s="2"/>
      <c r="D472" s="2"/>
      <c r="E472" s="2"/>
    </row>
    <row r="473" spans="1:5" x14ac:dyDescent="0.2">
      <c r="A473" s="2"/>
      <c r="B473" s="2"/>
      <c r="C473" s="2"/>
      <c r="D473" s="2"/>
      <c r="E473" s="2"/>
    </row>
    <row r="474" spans="1:5" x14ac:dyDescent="0.2">
      <c r="A474" s="2"/>
      <c r="B474" s="2"/>
      <c r="C474" s="2"/>
      <c r="D474" s="2"/>
      <c r="E474" s="2"/>
    </row>
    <row r="475" spans="1:5" x14ac:dyDescent="0.2">
      <c r="A475" s="2"/>
      <c r="B475" s="2"/>
      <c r="C475" s="2"/>
      <c r="D475" s="2"/>
      <c r="E475" s="2"/>
    </row>
    <row r="476" spans="1:5" x14ac:dyDescent="0.2">
      <c r="A476" s="2"/>
      <c r="B476" s="2"/>
      <c r="C476" s="2"/>
      <c r="D476" s="2"/>
      <c r="E476" s="2"/>
    </row>
    <row r="477" spans="1:5" x14ac:dyDescent="0.2">
      <c r="A477" s="2"/>
      <c r="B477" s="2"/>
      <c r="C477" s="2"/>
      <c r="D477" s="2"/>
      <c r="E477" s="2"/>
    </row>
    <row r="481" spans="3:3" x14ac:dyDescent="0.2">
      <c r="C481" s="8"/>
    </row>
    <row r="482" spans="3:3" x14ac:dyDescent="0.2">
      <c r="C482" s="8"/>
    </row>
    <row r="483" spans="3:3" x14ac:dyDescent="0.2">
      <c r="C483" s="8"/>
    </row>
    <row r="484" spans="3:3" x14ac:dyDescent="0.2">
      <c r="C484" s="54"/>
    </row>
  </sheetData>
  <autoFilter ref="A18:Y463" xr:uid="{00000000-0009-0000-0000-000000000000}">
    <filterColumn colId="10" showButton="0"/>
    <filterColumn colId="11" showButton="0"/>
    <filterColumn colId="12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</autoFilter>
  <mergeCells count="27">
    <mergeCell ref="E18:E20"/>
    <mergeCell ref="A12:AC12"/>
    <mergeCell ref="Z18:Z20"/>
    <mergeCell ref="O18:O20"/>
    <mergeCell ref="P18:P20"/>
    <mergeCell ref="G18:G20"/>
    <mergeCell ref="U18:Y18"/>
    <mergeCell ref="I18:I20"/>
    <mergeCell ref="J18:J20"/>
    <mergeCell ref="F18:F20"/>
    <mergeCell ref="B18:B20"/>
    <mergeCell ref="A1:Y1"/>
    <mergeCell ref="A3:T3"/>
    <mergeCell ref="A4:T4"/>
    <mergeCell ref="U19:Y19"/>
    <mergeCell ref="A18:A20"/>
    <mergeCell ref="H18:H20"/>
    <mergeCell ref="A5:Y5"/>
    <mergeCell ref="A6:Y6"/>
    <mergeCell ref="C18:C20"/>
    <mergeCell ref="D18:D20"/>
    <mergeCell ref="A8:Z8"/>
    <mergeCell ref="A9:Z9"/>
    <mergeCell ref="A11:Z11"/>
    <mergeCell ref="A7:Z7"/>
    <mergeCell ref="K18:N19"/>
    <mergeCell ref="Q18:T19"/>
  </mergeCells>
  <phoneticPr fontId="3" type="noConversion"/>
  <hyperlinks>
    <hyperlink ref="A15" r:id="rId1" xr:uid="{00000000-0004-0000-0000-000000000000}"/>
  </hyperlinks>
  <pageMargins left="0.19685039370078741" right="0.15748031496062992" top="0.19685039370078741" bottom="0.15748031496062992" header="0" footer="0"/>
  <pageSetup paperSize="9" scale="8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4:AS61"/>
  <sheetViews>
    <sheetView topLeftCell="A31" workbookViewId="0">
      <selection activeCell="A33" sqref="A33"/>
    </sheetView>
  </sheetViews>
  <sheetFormatPr defaultColWidth="8.85546875" defaultRowHeight="12.75" x14ac:dyDescent="0.2"/>
  <cols>
    <col min="4" max="4" width="13.7109375" customWidth="1"/>
    <col min="5" max="5" width="14.140625" customWidth="1"/>
    <col min="6" max="6" width="12.7109375" customWidth="1"/>
    <col min="7" max="7" width="12.140625" customWidth="1"/>
    <col min="8" max="8" width="9.140625" customWidth="1"/>
  </cols>
  <sheetData>
    <row r="34" spans="2:45" x14ac:dyDescent="0.2">
      <c r="D34" s="57" t="s">
        <v>593</v>
      </c>
      <c r="E34" s="57" t="s">
        <v>587</v>
      </c>
      <c r="F34" s="57" t="s">
        <v>588</v>
      </c>
    </row>
    <row r="35" spans="2:45" s="61" customFormat="1" ht="18" x14ac:dyDescent="0.25">
      <c r="B35" s="60"/>
      <c r="C35" s="60"/>
      <c r="D35" s="60" t="s">
        <v>591</v>
      </c>
      <c r="E35" s="60" t="s">
        <v>585</v>
      </c>
      <c r="F35" s="60" t="s">
        <v>586</v>
      </c>
      <c r="G35" s="60" t="s">
        <v>584</v>
      </c>
      <c r="H35" s="60" t="s">
        <v>592</v>
      </c>
      <c r="I35" s="60" t="s">
        <v>589</v>
      </c>
      <c r="J35" s="60" t="s">
        <v>590</v>
      </c>
      <c r="L35" s="121"/>
      <c r="M35" s="123" t="s">
        <v>603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1"/>
    </row>
    <row r="36" spans="2:45" ht="18" x14ac:dyDescent="0.25">
      <c r="B36" s="58" t="s">
        <v>72</v>
      </c>
      <c r="C36" s="58">
        <v>701</v>
      </c>
      <c r="D36" s="59">
        <v>399.9</v>
      </c>
      <c r="E36" s="59">
        <v>384</v>
      </c>
      <c r="F36" s="59">
        <v>399.3</v>
      </c>
      <c r="G36" s="59">
        <v>399.93</v>
      </c>
      <c r="H36" s="62">
        <f>D36-G36</f>
        <v>-3.0000000000029559E-2</v>
      </c>
      <c r="I36" s="62">
        <f>E36-G36</f>
        <v>-15.930000000000007</v>
      </c>
      <c r="J36" s="62">
        <f>F36-G36</f>
        <v>-0.62999999999999545</v>
      </c>
      <c r="L36" s="121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2"/>
      <c r="AQ36" s="122"/>
      <c r="AR36" s="125"/>
      <c r="AS36" s="125"/>
    </row>
    <row r="37" spans="2:45" ht="18.75" thickBot="1" x14ac:dyDescent="0.3">
      <c r="B37" s="58" t="s">
        <v>160</v>
      </c>
      <c r="C37" s="58">
        <v>702</v>
      </c>
      <c r="D37" s="59">
        <v>585.59399999999994</v>
      </c>
      <c r="E37" s="59">
        <v>565.73399999999992</v>
      </c>
      <c r="F37" s="59">
        <v>583.79399999999987</v>
      </c>
      <c r="G37" s="59">
        <v>555.52</v>
      </c>
      <c r="H37" s="62">
        <f t="shared" ref="H37:H51" si="0">D37-G37</f>
        <v>30.073999999999955</v>
      </c>
      <c r="I37" s="62">
        <f t="shared" ref="I37:I52" si="1">E37-G37</f>
        <v>10.213999999999942</v>
      </c>
      <c r="J37" s="62">
        <f t="shared" ref="J37:J52" si="2">F37-G37</f>
        <v>28.273999999999887</v>
      </c>
      <c r="L37" s="121"/>
      <c r="M37" s="126"/>
      <c r="N37" s="126"/>
      <c r="O37" s="127" t="s">
        <v>604</v>
      </c>
      <c r="P37" s="128"/>
      <c r="Q37" s="129" t="s">
        <v>605</v>
      </c>
      <c r="R37" s="128"/>
      <c r="S37" s="129" t="s">
        <v>606</v>
      </c>
      <c r="T37" s="127"/>
      <c r="U37" s="130" t="s">
        <v>607</v>
      </c>
      <c r="V37" s="130"/>
      <c r="W37" s="130" t="s">
        <v>608</v>
      </c>
      <c r="X37" s="130"/>
      <c r="Y37" s="124"/>
      <c r="Z37" s="124"/>
      <c r="AA37" s="124"/>
      <c r="AB37" s="124"/>
      <c r="AC37" s="124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2"/>
      <c r="AQ37" s="122"/>
      <c r="AR37" s="125"/>
      <c r="AS37" s="125"/>
    </row>
    <row r="38" spans="2:45" ht="18.75" thickBot="1" x14ac:dyDescent="0.3">
      <c r="B38" s="58" t="s">
        <v>75</v>
      </c>
      <c r="C38" s="58">
        <v>707</v>
      </c>
      <c r="D38" s="59">
        <v>515.54999999999995</v>
      </c>
      <c r="E38" s="59">
        <v>498.89999999999992</v>
      </c>
      <c r="F38" s="59">
        <v>513.54999999999995</v>
      </c>
      <c r="G38" s="59">
        <v>492</v>
      </c>
      <c r="H38" s="62">
        <f t="shared" si="0"/>
        <v>23.549999999999955</v>
      </c>
      <c r="I38" s="62">
        <f t="shared" si="1"/>
        <v>6.8999999999999204</v>
      </c>
      <c r="J38" s="62">
        <f t="shared" si="2"/>
        <v>21.549999999999955</v>
      </c>
      <c r="L38" s="121"/>
      <c r="M38" s="131" t="s">
        <v>609</v>
      </c>
      <c r="N38" s="131"/>
      <c r="O38" s="132" t="s">
        <v>610</v>
      </c>
      <c r="P38" s="133"/>
      <c r="Q38" s="134" t="s">
        <v>610</v>
      </c>
      <c r="R38" s="133"/>
      <c r="S38" s="134" t="s">
        <v>610</v>
      </c>
      <c r="T38" s="132"/>
      <c r="U38" s="135" t="s">
        <v>611</v>
      </c>
      <c r="V38" s="135"/>
      <c r="W38" s="134" t="s">
        <v>610</v>
      </c>
      <c r="X38" s="132"/>
      <c r="Y38" s="124"/>
      <c r="Z38" s="124"/>
      <c r="AA38" s="124"/>
      <c r="AB38" s="124"/>
      <c r="AC38" s="124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2"/>
      <c r="AQ38" s="122"/>
      <c r="AR38" s="125"/>
      <c r="AS38" s="125"/>
    </row>
    <row r="39" spans="2:45" ht="18" x14ac:dyDescent="0.25">
      <c r="B39" s="58" t="s">
        <v>76</v>
      </c>
      <c r="C39" s="58">
        <v>709</v>
      </c>
      <c r="D39" s="59">
        <v>638.13809999999989</v>
      </c>
      <c r="E39" s="59">
        <v>623.8693199999999</v>
      </c>
      <c r="F39" s="59">
        <v>636.33809999999994</v>
      </c>
      <c r="G39" s="59">
        <v>632.4</v>
      </c>
      <c r="H39" s="62">
        <f t="shared" si="0"/>
        <v>5.7380999999999176</v>
      </c>
      <c r="I39" s="62">
        <f t="shared" si="1"/>
        <v>-8.5306800000000749</v>
      </c>
      <c r="J39" s="62">
        <f t="shared" si="2"/>
        <v>3.9380999999999631</v>
      </c>
      <c r="L39" s="121"/>
      <c r="M39" s="137" t="s">
        <v>612</v>
      </c>
      <c r="N39" s="137"/>
      <c r="O39" s="139">
        <v>7</v>
      </c>
      <c r="P39" s="140"/>
      <c r="Q39" s="141">
        <v>6</v>
      </c>
      <c r="R39" s="140"/>
      <c r="S39" s="141">
        <v>8</v>
      </c>
      <c r="T39" s="139"/>
      <c r="U39" s="124"/>
      <c r="V39" s="124"/>
      <c r="W39" s="142">
        <v>8</v>
      </c>
      <c r="X39" s="142"/>
      <c r="Y39" s="124"/>
      <c r="Z39" s="124"/>
      <c r="AA39" s="124"/>
      <c r="AB39" s="124"/>
      <c r="AC39" s="124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2"/>
      <c r="AQ39" s="122"/>
      <c r="AR39" s="125"/>
      <c r="AS39" s="125"/>
    </row>
    <row r="40" spans="2:45" ht="18" x14ac:dyDescent="0.25">
      <c r="B40" s="58" t="s">
        <v>78</v>
      </c>
      <c r="C40" s="58">
        <v>710</v>
      </c>
      <c r="D40" s="59">
        <v>679.03890000000001</v>
      </c>
      <c r="E40" s="59">
        <v>672.03495000000009</v>
      </c>
      <c r="F40" s="59">
        <v>675.93889999999999</v>
      </c>
      <c r="G40" s="59">
        <v>596.80999999999995</v>
      </c>
      <c r="H40" s="62">
        <f t="shared" si="0"/>
        <v>82.228900000000067</v>
      </c>
      <c r="I40" s="62">
        <f t="shared" si="1"/>
        <v>75.224950000000149</v>
      </c>
      <c r="J40" s="62">
        <f t="shared" si="2"/>
        <v>79.128900000000044</v>
      </c>
      <c r="L40" s="121"/>
      <c r="M40" s="143" t="s">
        <v>613</v>
      </c>
      <c r="N40" s="143"/>
      <c r="O40" s="144">
        <v>27</v>
      </c>
      <c r="P40" s="145"/>
      <c r="Q40" s="146">
        <v>21</v>
      </c>
      <c r="R40" s="145"/>
      <c r="S40" s="146">
        <v>19</v>
      </c>
      <c r="T40" s="144"/>
      <c r="U40" s="147"/>
      <c r="V40" s="147"/>
      <c r="W40" s="148">
        <v>20</v>
      </c>
      <c r="X40" s="148"/>
      <c r="Y40" s="124"/>
      <c r="Z40" s="124"/>
      <c r="AA40" s="124"/>
      <c r="AB40" s="124"/>
      <c r="AC40" s="124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2"/>
      <c r="AQ40" s="122"/>
      <c r="AR40" s="125"/>
      <c r="AS40" s="125"/>
    </row>
    <row r="41" spans="2:45" ht="18" x14ac:dyDescent="0.25">
      <c r="B41" s="58" t="s">
        <v>15</v>
      </c>
      <c r="C41" s="58">
        <v>712</v>
      </c>
      <c r="D41" s="59">
        <v>528.59</v>
      </c>
      <c r="E41" s="59">
        <v>524.91800000000001</v>
      </c>
      <c r="F41" s="59">
        <v>526.49</v>
      </c>
      <c r="G41" s="59">
        <v>489.31</v>
      </c>
      <c r="H41" s="62">
        <f t="shared" si="0"/>
        <v>39.28000000000003</v>
      </c>
      <c r="I41" s="62">
        <f t="shared" si="1"/>
        <v>35.608000000000004</v>
      </c>
      <c r="J41" s="62">
        <f t="shared" si="2"/>
        <v>37.180000000000007</v>
      </c>
      <c r="L41" s="121"/>
      <c r="M41" s="136" t="s">
        <v>614</v>
      </c>
      <c r="N41" s="136"/>
      <c r="O41" s="138">
        <v>19</v>
      </c>
      <c r="P41" s="149"/>
      <c r="Q41" s="150">
        <v>20</v>
      </c>
      <c r="R41" s="149"/>
      <c r="S41" s="150">
        <v>20</v>
      </c>
      <c r="T41" s="138"/>
      <c r="U41" s="124"/>
      <c r="V41" s="124"/>
      <c r="W41" s="142">
        <v>20</v>
      </c>
      <c r="X41" s="142"/>
      <c r="Y41" s="124"/>
      <c r="Z41" s="124"/>
      <c r="AA41" s="124"/>
      <c r="AB41" s="124"/>
      <c r="AC41" s="124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2"/>
      <c r="AQ41" s="122"/>
      <c r="AR41" s="125"/>
      <c r="AS41" s="125"/>
    </row>
    <row r="42" spans="2:45" ht="18" x14ac:dyDescent="0.25">
      <c r="B42" s="58" t="s">
        <v>80</v>
      </c>
      <c r="C42" s="58">
        <v>713</v>
      </c>
      <c r="D42" s="59">
        <v>355.34620000000001</v>
      </c>
      <c r="E42" s="59">
        <v>328.45409999999998</v>
      </c>
      <c r="F42" s="59">
        <v>355.34620000000001</v>
      </c>
      <c r="G42" s="59">
        <v>296.64</v>
      </c>
      <c r="H42" s="62">
        <f t="shared" si="0"/>
        <v>58.706200000000024</v>
      </c>
      <c r="I42" s="62">
        <f t="shared" si="1"/>
        <v>31.814099999999996</v>
      </c>
      <c r="J42" s="62">
        <f t="shared" si="2"/>
        <v>58.706200000000024</v>
      </c>
      <c r="L42" s="121"/>
      <c r="M42" s="143" t="s">
        <v>615</v>
      </c>
      <c r="N42" s="143"/>
      <c r="O42" s="144">
        <v>18</v>
      </c>
      <c r="P42" s="145"/>
      <c r="Q42" s="146">
        <v>30</v>
      </c>
      <c r="R42" s="145"/>
      <c r="S42" s="146">
        <v>15</v>
      </c>
      <c r="T42" s="144"/>
      <c r="U42" s="147"/>
      <c r="V42" s="147"/>
      <c r="W42" s="148">
        <v>20</v>
      </c>
      <c r="X42" s="148"/>
      <c r="Y42" s="124"/>
      <c r="Z42" s="124"/>
      <c r="AA42" s="124"/>
      <c r="AB42" s="124"/>
      <c r="AC42" s="124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2"/>
      <c r="AQ42" s="122"/>
      <c r="AR42" s="125"/>
      <c r="AS42" s="125"/>
    </row>
    <row r="43" spans="2:45" ht="18" x14ac:dyDescent="0.25">
      <c r="B43" s="58" t="s">
        <v>164</v>
      </c>
      <c r="C43" s="58">
        <v>717</v>
      </c>
      <c r="D43" s="59">
        <v>1062.2349999999997</v>
      </c>
      <c r="E43" s="59">
        <v>1047.9420000000002</v>
      </c>
      <c r="F43" s="59">
        <v>1056.9349999999995</v>
      </c>
      <c r="G43" s="59">
        <v>1072.71</v>
      </c>
      <c r="H43" s="62">
        <f t="shared" si="0"/>
        <v>-10.475000000000364</v>
      </c>
      <c r="I43" s="62">
        <f t="shared" si="1"/>
        <v>-24.767999999999802</v>
      </c>
      <c r="J43" s="62">
        <f t="shared" si="2"/>
        <v>-15.775000000000546</v>
      </c>
      <c r="L43" s="121"/>
      <c r="M43" s="136" t="s">
        <v>616</v>
      </c>
      <c r="N43" s="136"/>
      <c r="O43" s="138">
        <v>18</v>
      </c>
      <c r="P43" s="149"/>
      <c r="Q43" s="150">
        <v>23</v>
      </c>
      <c r="R43" s="149"/>
      <c r="S43" s="150">
        <v>14</v>
      </c>
      <c r="T43" s="138"/>
      <c r="U43" s="124"/>
      <c r="V43" s="124"/>
      <c r="W43" s="142">
        <v>27</v>
      </c>
      <c r="X43" s="142"/>
      <c r="Y43" s="124"/>
      <c r="Z43" s="124"/>
      <c r="AA43" s="124"/>
      <c r="AB43" s="124"/>
      <c r="AC43" s="124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2"/>
      <c r="AQ43" s="122"/>
      <c r="AR43" s="125"/>
      <c r="AS43" s="125"/>
    </row>
    <row r="44" spans="2:45" ht="18" x14ac:dyDescent="0.25">
      <c r="B44" s="58" t="s">
        <v>84</v>
      </c>
      <c r="C44" s="58">
        <v>723</v>
      </c>
      <c r="D44" s="59">
        <v>677.40000000000009</v>
      </c>
      <c r="E44" s="59">
        <v>629.70000000000005</v>
      </c>
      <c r="F44" s="59">
        <v>677.2</v>
      </c>
      <c r="G44" s="59">
        <v>650.41</v>
      </c>
      <c r="H44" s="62">
        <f t="shared" si="0"/>
        <v>26.990000000000123</v>
      </c>
      <c r="I44" s="62">
        <f t="shared" si="1"/>
        <v>-20.709999999999923</v>
      </c>
      <c r="J44" s="62">
        <f t="shared" si="2"/>
        <v>26.790000000000077</v>
      </c>
      <c r="L44" s="121"/>
      <c r="M44" s="143" t="s">
        <v>617</v>
      </c>
      <c r="N44" s="143"/>
      <c r="O44" s="144">
        <v>15</v>
      </c>
      <c r="P44" s="145"/>
      <c r="Q44" s="146">
        <v>11</v>
      </c>
      <c r="R44" s="145"/>
      <c r="S44" s="146">
        <v>11</v>
      </c>
      <c r="T44" s="144"/>
      <c r="U44" s="147"/>
      <c r="V44" s="147"/>
      <c r="W44" s="148">
        <v>21</v>
      </c>
      <c r="X44" s="148"/>
      <c r="Y44" s="124"/>
      <c r="Z44" s="124"/>
      <c r="AA44" s="124"/>
      <c r="AB44" s="124"/>
      <c r="AC44" s="124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2"/>
      <c r="AQ44" s="122"/>
      <c r="AR44" s="125"/>
      <c r="AS44" s="125"/>
    </row>
    <row r="45" spans="2:45" ht="18" x14ac:dyDescent="0.25">
      <c r="B45" s="58" t="s">
        <v>87</v>
      </c>
      <c r="C45" s="58">
        <v>729</v>
      </c>
      <c r="D45" s="59">
        <v>287.50190000000003</v>
      </c>
      <c r="E45" s="59">
        <v>282.93545</v>
      </c>
      <c r="F45" s="59">
        <v>286.90190000000001</v>
      </c>
      <c r="G45" s="59">
        <v>303.16000000000003</v>
      </c>
      <c r="H45" s="62">
        <f t="shared" si="0"/>
        <v>-15.65809999999999</v>
      </c>
      <c r="I45" s="62">
        <f t="shared" si="1"/>
        <v>-20.224550000000022</v>
      </c>
      <c r="J45" s="62">
        <f t="shared" si="2"/>
        <v>-16.258100000000013</v>
      </c>
      <c r="L45" s="121"/>
      <c r="M45" s="136" t="s">
        <v>618</v>
      </c>
      <c r="N45" s="136"/>
      <c r="O45" s="138">
        <v>1</v>
      </c>
      <c r="P45" s="149"/>
      <c r="Q45" s="150">
        <v>1</v>
      </c>
      <c r="R45" s="149"/>
      <c r="S45" s="152"/>
      <c r="T45" s="151"/>
      <c r="U45" s="124"/>
      <c r="V45" s="124"/>
      <c r="W45" s="142">
        <v>2</v>
      </c>
      <c r="X45" s="142"/>
      <c r="Y45" s="124"/>
      <c r="Z45" s="124"/>
      <c r="AA45" s="124"/>
      <c r="AB45" s="124"/>
      <c r="AC45" s="124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2"/>
      <c r="AQ45" s="122"/>
      <c r="AR45" s="125"/>
      <c r="AS45" s="125"/>
    </row>
    <row r="46" spans="2:45" ht="18" x14ac:dyDescent="0.25">
      <c r="B46" s="58" t="s">
        <v>90</v>
      </c>
      <c r="C46" s="58">
        <v>732</v>
      </c>
      <c r="D46" s="59">
        <v>336.05</v>
      </c>
      <c r="E46" s="59">
        <v>323.87499999999983</v>
      </c>
      <c r="F46" s="59">
        <v>335.35000000000008</v>
      </c>
      <c r="G46" s="59">
        <v>336.08</v>
      </c>
      <c r="H46" s="62">
        <f t="shared" si="0"/>
        <v>-2.9999999999972715E-2</v>
      </c>
      <c r="I46" s="62">
        <f t="shared" si="1"/>
        <v>-12.205000000000155</v>
      </c>
      <c r="J46" s="62">
        <f t="shared" si="2"/>
        <v>-0.7299999999999045</v>
      </c>
      <c r="L46" s="121"/>
      <c r="M46" s="153" t="s">
        <v>619</v>
      </c>
      <c r="N46" s="153"/>
      <c r="O46" s="154">
        <v>65</v>
      </c>
      <c r="P46" s="155"/>
      <c r="Q46" s="156">
        <v>46</v>
      </c>
      <c r="R46" s="155"/>
      <c r="S46" s="156">
        <v>54</v>
      </c>
      <c r="T46" s="154"/>
      <c r="U46" s="147"/>
      <c r="V46" s="147"/>
      <c r="W46" s="148">
        <v>53</v>
      </c>
      <c r="X46" s="148"/>
      <c r="Y46" s="136" t="s">
        <v>620</v>
      </c>
      <c r="Z46" s="136"/>
      <c r="AA46" s="136"/>
      <c r="AB46" s="136"/>
      <c r="AC46" s="136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2"/>
      <c r="AQ46" s="122"/>
      <c r="AR46" s="125"/>
      <c r="AS46" s="125"/>
    </row>
    <row r="47" spans="2:45" ht="18" x14ac:dyDescent="0.25">
      <c r="B47" s="58" t="s">
        <v>93</v>
      </c>
      <c r="C47" s="58">
        <v>737</v>
      </c>
      <c r="D47" s="59">
        <v>271.60000000000002</v>
      </c>
      <c r="E47" s="59">
        <v>267.10000000000002</v>
      </c>
      <c r="F47" s="59">
        <v>270.79999999999995</v>
      </c>
      <c r="G47" s="59">
        <v>307.32</v>
      </c>
      <c r="H47" s="62">
        <f t="shared" si="0"/>
        <v>-35.71999999999997</v>
      </c>
      <c r="I47" s="62">
        <f t="shared" si="1"/>
        <v>-40.21999999999997</v>
      </c>
      <c r="J47" s="62">
        <f t="shared" si="2"/>
        <v>-36.520000000000039</v>
      </c>
      <c r="L47" s="121"/>
      <c r="M47" s="136" t="s">
        <v>621</v>
      </c>
      <c r="N47" s="136"/>
      <c r="O47" s="138">
        <v>2</v>
      </c>
      <c r="P47" s="149"/>
      <c r="Q47" s="150">
        <v>2</v>
      </c>
      <c r="R47" s="149"/>
      <c r="S47" s="150">
        <v>10</v>
      </c>
      <c r="T47" s="138"/>
      <c r="U47" s="124"/>
      <c r="V47" s="124"/>
      <c r="W47" s="142">
        <v>6</v>
      </c>
      <c r="X47" s="142"/>
      <c r="Y47" s="124"/>
      <c r="Z47" s="124"/>
      <c r="AA47" s="124"/>
      <c r="AB47" s="124"/>
      <c r="AC47" s="124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2"/>
      <c r="AQ47" s="122"/>
      <c r="AR47" s="125"/>
      <c r="AS47" s="125"/>
    </row>
    <row r="48" spans="2:45" ht="18" x14ac:dyDescent="0.25">
      <c r="B48" s="58" t="s">
        <v>101</v>
      </c>
      <c r="C48" s="58">
        <v>744</v>
      </c>
      <c r="D48" s="59">
        <v>288.20559999999995</v>
      </c>
      <c r="E48" s="59">
        <v>271.55191000000002</v>
      </c>
      <c r="F48" s="59">
        <v>288.00560000000002</v>
      </c>
      <c r="G48" s="59">
        <v>276.60000000000002</v>
      </c>
      <c r="H48" s="62">
        <f t="shared" si="0"/>
        <v>11.605599999999924</v>
      </c>
      <c r="I48" s="62">
        <f t="shared" si="1"/>
        <v>-5.048090000000002</v>
      </c>
      <c r="J48" s="62">
        <f t="shared" si="2"/>
        <v>11.405599999999993</v>
      </c>
      <c r="L48" s="121"/>
      <c r="M48" s="153" t="s">
        <v>622</v>
      </c>
      <c r="N48" s="153"/>
      <c r="O48" s="154">
        <v>13</v>
      </c>
      <c r="P48" s="155"/>
      <c r="Q48" s="156">
        <v>7</v>
      </c>
      <c r="R48" s="155"/>
      <c r="S48" s="156">
        <v>2</v>
      </c>
      <c r="T48" s="154"/>
      <c r="U48" s="147"/>
      <c r="V48" s="147"/>
      <c r="W48" s="148">
        <v>6</v>
      </c>
      <c r="X48" s="148"/>
      <c r="Y48" s="124"/>
      <c r="Z48" s="124"/>
      <c r="AA48" s="124"/>
      <c r="AB48" s="124"/>
      <c r="AC48" s="124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2"/>
      <c r="AQ48" s="122"/>
      <c r="AR48" s="125"/>
      <c r="AS48" s="125"/>
    </row>
    <row r="49" spans="1:45" ht="18" x14ac:dyDescent="0.25">
      <c r="B49" s="58" t="s">
        <v>108</v>
      </c>
      <c r="C49" s="58">
        <v>748</v>
      </c>
      <c r="D49" s="59">
        <v>359.84999999999997</v>
      </c>
      <c r="E49" s="59">
        <v>356.02500000000003</v>
      </c>
      <c r="F49" s="59">
        <v>359.25</v>
      </c>
      <c r="G49" s="59">
        <v>330.2</v>
      </c>
      <c r="H49" s="62">
        <f t="shared" si="0"/>
        <v>29.649999999999977</v>
      </c>
      <c r="I49" s="62">
        <f t="shared" si="1"/>
        <v>25.825000000000045</v>
      </c>
      <c r="J49" s="62">
        <f t="shared" si="2"/>
        <v>29.050000000000011</v>
      </c>
      <c r="L49" s="121"/>
      <c r="M49" s="136" t="s">
        <v>623</v>
      </c>
      <c r="N49" s="136"/>
      <c r="O49" s="138">
        <v>14</v>
      </c>
      <c r="P49" s="149"/>
      <c r="Q49" s="150">
        <v>14</v>
      </c>
      <c r="R49" s="149"/>
      <c r="S49" s="150">
        <v>36</v>
      </c>
      <c r="T49" s="138"/>
      <c r="U49" s="124"/>
      <c r="V49" s="124"/>
      <c r="W49" s="142">
        <v>20</v>
      </c>
      <c r="X49" s="142"/>
      <c r="Y49" s="124"/>
      <c r="Z49" s="124"/>
      <c r="AA49" s="124"/>
      <c r="AB49" s="124"/>
      <c r="AC49" s="124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2"/>
      <c r="AQ49" s="122"/>
      <c r="AR49" s="125"/>
      <c r="AS49" s="125"/>
    </row>
    <row r="50" spans="1:45" ht="18" x14ac:dyDescent="0.25">
      <c r="B50" s="58" t="s">
        <v>111</v>
      </c>
      <c r="C50" s="58">
        <v>749</v>
      </c>
      <c r="D50" s="59">
        <v>731.45</v>
      </c>
      <c r="E50" s="59">
        <v>725</v>
      </c>
      <c r="F50" s="59">
        <v>729.95</v>
      </c>
      <c r="G50" s="59">
        <v>733.97</v>
      </c>
      <c r="H50" s="62">
        <f t="shared" si="0"/>
        <v>-2.5199999999999818</v>
      </c>
      <c r="I50" s="62">
        <f t="shared" si="1"/>
        <v>-8.9700000000000273</v>
      </c>
      <c r="J50" s="62">
        <f t="shared" si="2"/>
        <v>-4.0199999999999818</v>
      </c>
      <c r="L50" s="121"/>
      <c r="M50" s="153" t="s">
        <v>624</v>
      </c>
      <c r="N50" s="153"/>
      <c r="O50" s="154">
        <v>6</v>
      </c>
      <c r="P50" s="155"/>
      <c r="Q50" s="156">
        <v>7</v>
      </c>
      <c r="R50" s="155"/>
      <c r="S50" s="156">
        <v>12</v>
      </c>
      <c r="T50" s="154"/>
      <c r="U50" s="147"/>
      <c r="V50" s="147"/>
      <c r="W50" s="148">
        <v>10</v>
      </c>
      <c r="X50" s="148"/>
      <c r="Y50" s="124"/>
      <c r="Z50" s="124"/>
      <c r="AA50" s="124"/>
      <c r="AB50" s="124"/>
      <c r="AC50" s="124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2"/>
      <c r="AQ50" s="122"/>
      <c r="AR50" s="125"/>
      <c r="AS50" s="125"/>
    </row>
    <row r="51" spans="1:45" ht="18" x14ac:dyDescent="0.25">
      <c r="B51" s="58" t="s">
        <v>128</v>
      </c>
      <c r="C51" s="58">
        <v>756</v>
      </c>
      <c r="D51" s="59">
        <v>154.19999999999993</v>
      </c>
      <c r="E51" s="59">
        <v>144.44999999999996</v>
      </c>
      <c r="F51" s="59">
        <v>154.19999999999993</v>
      </c>
      <c r="G51" s="59">
        <v>156</v>
      </c>
      <c r="H51" s="62">
        <f t="shared" si="0"/>
        <v>-1.8000000000000682</v>
      </c>
      <c r="I51" s="62">
        <f t="shared" si="1"/>
        <v>-11.55000000000004</v>
      </c>
      <c r="J51" s="62">
        <f t="shared" si="2"/>
        <v>-1.8000000000000682</v>
      </c>
      <c r="L51" s="121"/>
      <c r="M51" s="136" t="s">
        <v>625</v>
      </c>
      <c r="N51" s="136"/>
      <c r="O51" s="138">
        <v>2</v>
      </c>
      <c r="P51" s="149"/>
      <c r="Q51" s="150">
        <v>2</v>
      </c>
      <c r="R51" s="149"/>
      <c r="S51" s="150">
        <v>7</v>
      </c>
      <c r="T51" s="138"/>
      <c r="U51" s="124"/>
      <c r="V51" s="124"/>
      <c r="W51" s="142">
        <v>6</v>
      </c>
      <c r="X51" s="142"/>
      <c r="Y51" s="124"/>
      <c r="Z51" s="124"/>
      <c r="AA51" s="124"/>
      <c r="AB51" s="124"/>
      <c r="AC51" s="124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2"/>
      <c r="AQ51" s="122"/>
      <c r="AR51" s="125"/>
      <c r="AS51" s="125"/>
    </row>
    <row r="52" spans="1:45" ht="18" x14ac:dyDescent="0.25">
      <c r="B52" s="58"/>
      <c r="C52" s="58"/>
      <c r="D52" s="59">
        <f>SUM(D36:D51)</f>
        <v>7870.6497000000008</v>
      </c>
      <c r="E52" s="59">
        <f>SUM(E36:E51)</f>
        <v>7646.4897300000002</v>
      </c>
      <c r="F52" s="59">
        <f>SUM(F36:F51)</f>
        <v>7849.3496999999998</v>
      </c>
      <c r="G52" s="59">
        <f>SUM(G36:G51)</f>
        <v>7629.0599999999995</v>
      </c>
      <c r="H52" s="59">
        <f>D52-G52</f>
        <v>241.58970000000136</v>
      </c>
      <c r="I52" s="59">
        <f t="shared" si="1"/>
        <v>17.429730000000745</v>
      </c>
      <c r="J52" s="59">
        <f t="shared" si="2"/>
        <v>220.28970000000027</v>
      </c>
      <c r="L52" s="121"/>
      <c r="M52" s="153" t="s">
        <v>626</v>
      </c>
      <c r="N52" s="153"/>
      <c r="O52" s="154">
        <v>3</v>
      </c>
      <c r="P52" s="155"/>
      <c r="Q52" s="156">
        <v>7</v>
      </c>
      <c r="R52" s="155"/>
      <c r="S52" s="156">
        <v>6</v>
      </c>
      <c r="T52" s="154"/>
      <c r="U52" s="147"/>
      <c r="V52" s="147"/>
      <c r="W52" s="148">
        <v>6</v>
      </c>
      <c r="X52" s="148"/>
      <c r="Y52" s="124"/>
      <c r="Z52" s="124"/>
      <c r="AA52" s="124"/>
      <c r="AB52" s="124"/>
      <c r="AC52" s="124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2"/>
      <c r="AQ52" s="122"/>
      <c r="AR52" s="125"/>
      <c r="AS52" s="125"/>
    </row>
    <row r="53" spans="1:45" ht="15.75" x14ac:dyDescent="0.2">
      <c r="L53" s="121"/>
      <c r="M53" s="136" t="s">
        <v>627</v>
      </c>
      <c r="N53" s="136"/>
      <c r="O53" s="138">
        <v>2</v>
      </c>
      <c r="P53" s="149"/>
      <c r="Q53" s="150">
        <v>1</v>
      </c>
      <c r="R53" s="149"/>
      <c r="S53" s="152"/>
      <c r="T53" s="151"/>
      <c r="U53" s="124"/>
      <c r="V53" s="124"/>
      <c r="W53" s="142">
        <v>11</v>
      </c>
      <c r="X53" s="142"/>
      <c r="Y53" s="136" t="s">
        <v>620</v>
      </c>
      <c r="Z53" s="136"/>
      <c r="AA53" s="136"/>
      <c r="AB53" s="136"/>
      <c r="AC53" s="136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2"/>
      <c r="AQ53" s="122"/>
      <c r="AR53" s="125"/>
      <c r="AS53" s="125"/>
    </row>
    <row r="54" spans="1:45" ht="16.5" thickBot="1" x14ac:dyDescent="0.25">
      <c r="L54" s="121"/>
      <c r="M54" s="157" t="s">
        <v>628</v>
      </c>
      <c r="N54" s="157"/>
      <c r="O54" s="131"/>
      <c r="P54" s="158"/>
      <c r="Q54" s="159">
        <v>2</v>
      </c>
      <c r="R54" s="160"/>
      <c r="S54" s="159">
        <v>1</v>
      </c>
      <c r="T54" s="161"/>
      <c r="U54" s="147"/>
      <c r="V54" s="147"/>
      <c r="W54" s="148">
        <v>0</v>
      </c>
      <c r="X54" s="148"/>
      <c r="Y54" s="124"/>
      <c r="Z54" s="124"/>
      <c r="AA54" s="124"/>
      <c r="AB54" s="124"/>
      <c r="AC54" s="124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2"/>
      <c r="AQ54" s="122"/>
      <c r="AR54" s="125"/>
      <c r="AS54" s="125"/>
    </row>
    <row r="55" spans="1:45" ht="15.75" x14ac:dyDescent="0.2">
      <c r="L55" s="121"/>
      <c r="M55" s="162" t="s">
        <v>629</v>
      </c>
      <c r="N55" s="162"/>
      <c r="O55" s="163">
        <v>212</v>
      </c>
      <c r="P55" s="164"/>
      <c r="Q55" s="165">
        <v>200</v>
      </c>
      <c r="R55" s="164"/>
      <c r="S55" s="165">
        <v>215</v>
      </c>
      <c r="T55" s="163"/>
      <c r="U55" s="166"/>
      <c r="V55" s="166"/>
      <c r="W55" s="167">
        <v>236</v>
      </c>
      <c r="X55" s="167"/>
      <c r="Y55" s="124"/>
      <c r="Z55" s="124"/>
      <c r="AA55" s="124"/>
      <c r="AB55" s="124"/>
      <c r="AC55" s="124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2"/>
      <c r="AQ55" s="122"/>
      <c r="AR55" s="125"/>
      <c r="AS55" s="125"/>
    </row>
    <row r="56" spans="1:45" ht="15.75" x14ac:dyDescent="0.2"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2"/>
      <c r="AA56" s="122"/>
      <c r="AB56" s="122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68"/>
      <c r="AP56" s="168"/>
      <c r="AQ56" s="168"/>
      <c r="AR56" s="168"/>
      <c r="AS56" s="168"/>
    </row>
    <row r="57" spans="1:45" ht="15.75" x14ac:dyDescent="0.2">
      <c r="L57" s="169" t="s">
        <v>630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24"/>
      <c r="AL57" s="124"/>
      <c r="AM57" s="124"/>
      <c r="AN57" s="124"/>
      <c r="AO57" s="168"/>
      <c r="AP57" s="168"/>
      <c r="AQ57" s="168"/>
      <c r="AR57" s="168"/>
      <c r="AS57" s="168"/>
    </row>
    <row r="60" spans="1:45" ht="26.25" customHeight="1" x14ac:dyDescent="0.25">
      <c r="A60" s="171" t="s">
        <v>631</v>
      </c>
      <c r="M60" s="170"/>
    </row>
    <row r="61" spans="1:45" ht="26.25" customHeight="1" x14ac:dyDescent="0.25">
      <c r="A61" s="171" t="s">
        <v>632</v>
      </c>
    </row>
  </sheetData>
  <mergeCells count="299">
    <mergeCell ref="AH55:AI55"/>
    <mergeCell ref="AJ55:AK55"/>
    <mergeCell ref="AL55:AM55"/>
    <mergeCell ref="AN55:AO55"/>
    <mergeCell ref="AR55:AS55"/>
    <mergeCell ref="L56:M56"/>
    <mergeCell ref="AC56:AD56"/>
    <mergeCell ref="AO56:AS56"/>
    <mergeCell ref="AR54:AS54"/>
    <mergeCell ref="M55:N55"/>
    <mergeCell ref="O55:P55"/>
    <mergeCell ref="Q55:R55"/>
    <mergeCell ref="S55:T55"/>
    <mergeCell ref="U55:V55"/>
    <mergeCell ref="W55:X55"/>
    <mergeCell ref="Y55:AC55"/>
    <mergeCell ref="AD55:AE55"/>
    <mergeCell ref="AF55:AG55"/>
    <mergeCell ref="Y54:AC54"/>
    <mergeCell ref="AD54:AE54"/>
    <mergeCell ref="AF54:AG54"/>
    <mergeCell ref="AH54:AI54"/>
    <mergeCell ref="AJ54:AK54"/>
    <mergeCell ref="AL54:AM54"/>
    <mergeCell ref="AJ53:AK53"/>
    <mergeCell ref="AL53:AM53"/>
    <mergeCell ref="AN53:AO53"/>
    <mergeCell ref="AR53:AS53"/>
    <mergeCell ref="M54:N54"/>
    <mergeCell ref="O54:P54"/>
    <mergeCell ref="Q54:R54"/>
    <mergeCell ref="S54:T54"/>
    <mergeCell ref="U54:V54"/>
    <mergeCell ref="W54:X54"/>
    <mergeCell ref="M53:N53"/>
    <mergeCell ref="O53:P53"/>
    <mergeCell ref="Q53:R53"/>
    <mergeCell ref="S53:T53"/>
    <mergeCell ref="U53:V53"/>
    <mergeCell ref="W53:X53"/>
    <mergeCell ref="AF52:AG52"/>
    <mergeCell ref="AH52:AI52"/>
    <mergeCell ref="AJ52:AK52"/>
    <mergeCell ref="AL52:AM52"/>
    <mergeCell ref="AN52:AO52"/>
    <mergeCell ref="AR52:AS52"/>
    <mergeCell ref="AN51:AO51"/>
    <mergeCell ref="AR51:AS51"/>
    <mergeCell ref="M52:N52"/>
    <mergeCell ref="O52:P52"/>
    <mergeCell ref="Q52:R52"/>
    <mergeCell ref="S52:T52"/>
    <mergeCell ref="U52:V52"/>
    <mergeCell ref="W52:X52"/>
    <mergeCell ref="Y52:AC52"/>
    <mergeCell ref="AD52:AE52"/>
    <mergeCell ref="AN50:AO50"/>
    <mergeCell ref="AR50:AS50"/>
    <mergeCell ref="M51:N51"/>
    <mergeCell ref="O51:P51"/>
    <mergeCell ref="Q51:R51"/>
    <mergeCell ref="S51:T51"/>
    <mergeCell ref="U51:V51"/>
    <mergeCell ref="W51:X51"/>
    <mergeCell ref="Y51:AC51"/>
    <mergeCell ref="AD51:AE51"/>
    <mergeCell ref="AN49:AO49"/>
    <mergeCell ref="AR49:AS49"/>
    <mergeCell ref="M50:N50"/>
    <mergeCell ref="O50:P50"/>
    <mergeCell ref="Q50:R50"/>
    <mergeCell ref="S50:T50"/>
    <mergeCell ref="U50:V50"/>
    <mergeCell ref="W50:X50"/>
    <mergeCell ref="Y50:AC50"/>
    <mergeCell ref="AD50:AE50"/>
    <mergeCell ref="Y49:AC49"/>
    <mergeCell ref="AD49:AE49"/>
    <mergeCell ref="AF49:AG49"/>
    <mergeCell ref="AH49:AI49"/>
    <mergeCell ref="AJ49:AK49"/>
    <mergeCell ref="AL49:AM49"/>
    <mergeCell ref="M49:N49"/>
    <mergeCell ref="O49:P49"/>
    <mergeCell ref="Q49:R49"/>
    <mergeCell ref="S49:T49"/>
    <mergeCell ref="U49:V49"/>
    <mergeCell ref="W49:X49"/>
    <mergeCell ref="AF48:AG48"/>
    <mergeCell ref="AH48:AI48"/>
    <mergeCell ref="AJ48:AK48"/>
    <mergeCell ref="AL48:AM48"/>
    <mergeCell ref="AN48:AO48"/>
    <mergeCell ref="AR48:AS48"/>
    <mergeCell ref="AN47:AO47"/>
    <mergeCell ref="AR47:AS47"/>
    <mergeCell ref="M48:N48"/>
    <mergeCell ref="O48:P48"/>
    <mergeCell ref="Q48:R48"/>
    <mergeCell ref="S48:T48"/>
    <mergeCell ref="U48:V48"/>
    <mergeCell ref="W48:X48"/>
    <mergeCell ref="Y48:AC48"/>
    <mergeCell ref="AD48:AE48"/>
    <mergeCell ref="Y47:AC47"/>
    <mergeCell ref="AD47:AE47"/>
    <mergeCell ref="AF47:AG47"/>
    <mergeCell ref="AH47:AI47"/>
    <mergeCell ref="AJ47:AK47"/>
    <mergeCell ref="AL47:AM47"/>
    <mergeCell ref="M47:N47"/>
    <mergeCell ref="O47:P47"/>
    <mergeCell ref="Q47:R47"/>
    <mergeCell ref="S47:T47"/>
    <mergeCell ref="U47:V47"/>
    <mergeCell ref="W47:X47"/>
    <mergeCell ref="AF46:AG46"/>
    <mergeCell ref="AH46:AI46"/>
    <mergeCell ref="AJ46:AK46"/>
    <mergeCell ref="AL46:AM46"/>
    <mergeCell ref="AN46:AO46"/>
    <mergeCell ref="AR46:AS46"/>
    <mergeCell ref="AN45:AO45"/>
    <mergeCell ref="AR45:AS45"/>
    <mergeCell ref="M46:N46"/>
    <mergeCell ref="O46:P46"/>
    <mergeCell ref="Q46:R46"/>
    <mergeCell ref="S46:T46"/>
    <mergeCell ref="U46:V46"/>
    <mergeCell ref="W46:X46"/>
    <mergeCell ref="Y46:AC46"/>
    <mergeCell ref="AD46:AE46"/>
    <mergeCell ref="Y45:AC45"/>
    <mergeCell ref="AD45:AE45"/>
    <mergeCell ref="AF45:AG45"/>
    <mergeCell ref="AH45:AI45"/>
    <mergeCell ref="AJ45:AK45"/>
    <mergeCell ref="AL45:AM45"/>
    <mergeCell ref="M45:N45"/>
    <mergeCell ref="O45:P45"/>
    <mergeCell ref="Q45:R45"/>
    <mergeCell ref="S45:T45"/>
    <mergeCell ref="U45:V45"/>
    <mergeCell ref="W45:X45"/>
    <mergeCell ref="AF44:AG44"/>
    <mergeCell ref="AH44:AI44"/>
    <mergeCell ref="AJ44:AK44"/>
    <mergeCell ref="AL44:AM44"/>
    <mergeCell ref="AN44:AO44"/>
    <mergeCell ref="AR44:AS44"/>
    <mergeCell ref="AN43:AO43"/>
    <mergeCell ref="AR43:AS43"/>
    <mergeCell ref="M44:N44"/>
    <mergeCell ref="O44:P44"/>
    <mergeCell ref="Q44:R44"/>
    <mergeCell ref="S44:T44"/>
    <mergeCell ref="U44:V44"/>
    <mergeCell ref="W44:X44"/>
    <mergeCell ref="Y44:AC44"/>
    <mergeCell ref="AD44:AE44"/>
    <mergeCell ref="Y43:AC43"/>
    <mergeCell ref="AD43:AE43"/>
    <mergeCell ref="AF43:AG43"/>
    <mergeCell ref="AH43:AI43"/>
    <mergeCell ref="AJ43:AK43"/>
    <mergeCell ref="AL43:AM43"/>
    <mergeCell ref="M43:N43"/>
    <mergeCell ref="O43:P43"/>
    <mergeCell ref="Q43:R43"/>
    <mergeCell ref="S43:T43"/>
    <mergeCell ref="U43:V43"/>
    <mergeCell ref="W43:X43"/>
    <mergeCell ref="AF42:AG42"/>
    <mergeCell ref="AH42:AI42"/>
    <mergeCell ref="AJ42:AK42"/>
    <mergeCell ref="AL42:AM42"/>
    <mergeCell ref="AN42:AO42"/>
    <mergeCell ref="AR42:AS42"/>
    <mergeCell ref="AN41:AO41"/>
    <mergeCell ref="AR41:AS41"/>
    <mergeCell ref="M42:N42"/>
    <mergeCell ref="O42:P42"/>
    <mergeCell ref="Q42:R42"/>
    <mergeCell ref="S42:T42"/>
    <mergeCell ref="U42:V42"/>
    <mergeCell ref="W42:X42"/>
    <mergeCell ref="Y42:AC42"/>
    <mergeCell ref="AD42:AE42"/>
    <mergeCell ref="Y41:AC41"/>
    <mergeCell ref="AD41:AE41"/>
    <mergeCell ref="AF41:AG41"/>
    <mergeCell ref="AH41:AI41"/>
    <mergeCell ref="AJ41:AK41"/>
    <mergeCell ref="AL41:AM41"/>
    <mergeCell ref="M41:N41"/>
    <mergeCell ref="O41:P41"/>
    <mergeCell ref="Q41:R41"/>
    <mergeCell ref="S41:T41"/>
    <mergeCell ref="U41:V41"/>
    <mergeCell ref="W41:X41"/>
    <mergeCell ref="AF40:AG40"/>
    <mergeCell ref="AH40:AI40"/>
    <mergeCell ref="AJ40:AK40"/>
    <mergeCell ref="AL40:AM40"/>
    <mergeCell ref="AN40:AO40"/>
    <mergeCell ref="AR40:AS40"/>
    <mergeCell ref="AN39:AO39"/>
    <mergeCell ref="AR39:AS39"/>
    <mergeCell ref="M40:N40"/>
    <mergeCell ref="O40:P40"/>
    <mergeCell ref="Q40:R40"/>
    <mergeCell ref="S40:T40"/>
    <mergeCell ref="U40:V40"/>
    <mergeCell ref="W40:X40"/>
    <mergeCell ref="Y40:AC40"/>
    <mergeCell ref="AD40:AE40"/>
    <mergeCell ref="Y39:AC39"/>
    <mergeCell ref="AD39:AE39"/>
    <mergeCell ref="AF39:AG39"/>
    <mergeCell ref="AH39:AI39"/>
    <mergeCell ref="AJ39:AK39"/>
    <mergeCell ref="AL39:AM39"/>
    <mergeCell ref="M39:N39"/>
    <mergeCell ref="O39:P39"/>
    <mergeCell ref="Q39:R39"/>
    <mergeCell ref="S39:T39"/>
    <mergeCell ref="U39:V39"/>
    <mergeCell ref="W39:X39"/>
    <mergeCell ref="AF38:AG38"/>
    <mergeCell ref="AH38:AI38"/>
    <mergeCell ref="AJ38:AK38"/>
    <mergeCell ref="AL38:AM38"/>
    <mergeCell ref="AN38:AO38"/>
    <mergeCell ref="AR38:AS38"/>
    <mergeCell ref="AN37:AO37"/>
    <mergeCell ref="AR37:AS37"/>
    <mergeCell ref="M38:N38"/>
    <mergeCell ref="O38:P38"/>
    <mergeCell ref="Q38:R38"/>
    <mergeCell ref="S38:T38"/>
    <mergeCell ref="U38:V38"/>
    <mergeCell ref="W38:X38"/>
    <mergeCell ref="Y38:AC38"/>
    <mergeCell ref="AD38:AE38"/>
    <mergeCell ref="Y37:AC37"/>
    <mergeCell ref="AD37:AE37"/>
    <mergeCell ref="AF37:AG37"/>
    <mergeCell ref="AH37:AI37"/>
    <mergeCell ref="AJ37:AK37"/>
    <mergeCell ref="AL37:AM37"/>
    <mergeCell ref="AJ36:AK36"/>
    <mergeCell ref="AL36:AM36"/>
    <mergeCell ref="AN36:AO36"/>
    <mergeCell ref="AR36:AS36"/>
    <mergeCell ref="M37:N37"/>
    <mergeCell ref="O37:P37"/>
    <mergeCell ref="Q37:R37"/>
    <mergeCell ref="S37:T37"/>
    <mergeCell ref="U37:V37"/>
    <mergeCell ref="W37:X37"/>
    <mergeCell ref="U36:V36"/>
    <mergeCell ref="W36:X36"/>
    <mergeCell ref="Y36:AC36"/>
    <mergeCell ref="AD36:AE36"/>
    <mergeCell ref="AF36:AG36"/>
    <mergeCell ref="AH36:AI36"/>
    <mergeCell ref="M35:AR35"/>
    <mergeCell ref="M36:N36"/>
    <mergeCell ref="O36:P36"/>
    <mergeCell ref="Q36:R36"/>
    <mergeCell ref="S36:T36"/>
    <mergeCell ref="AK57:AL57"/>
    <mergeCell ref="AM57:AN57"/>
    <mergeCell ref="L57:AJ57"/>
    <mergeCell ref="AO57:AS57"/>
    <mergeCell ref="AM56:AN56"/>
    <mergeCell ref="X56:Y56"/>
    <mergeCell ref="AE56:AF56"/>
    <mergeCell ref="AG56:AH56"/>
    <mergeCell ref="AI56:AJ56"/>
    <mergeCell ref="AK56:AL56"/>
    <mergeCell ref="N56:O56"/>
    <mergeCell ref="P56:Q56"/>
    <mergeCell ref="R56:S56"/>
    <mergeCell ref="T56:U56"/>
    <mergeCell ref="V56:W56"/>
    <mergeCell ref="AN54:AO54"/>
    <mergeCell ref="Y53:AC53"/>
    <mergeCell ref="AD53:AE53"/>
    <mergeCell ref="AF53:AG53"/>
    <mergeCell ref="AH53:AI53"/>
    <mergeCell ref="AF51:AG51"/>
    <mergeCell ref="AH51:AI51"/>
    <mergeCell ref="AJ51:AK51"/>
    <mergeCell ref="AL51:AM51"/>
    <mergeCell ref="AF50:AG50"/>
    <mergeCell ref="AH50:AI50"/>
    <mergeCell ref="AJ50:AK50"/>
    <mergeCell ref="AL50:AM50"/>
  </mergeCells>
  <pageMargins left="0.7" right="0.7" top="0.75" bottom="0.75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52"/>
  <sheetViews>
    <sheetView workbookViewId="0"/>
  </sheetViews>
  <sheetFormatPr defaultColWidth="11.42578125" defaultRowHeight="15.75" customHeight="1" x14ac:dyDescent="0.2"/>
  <cols>
    <col min="1" max="1" width="11.42578125" customWidth="1"/>
    <col min="2" max="2" width="12.140625" customWidth="1"/>
    <col min="3" max="3" width="15.85546875" customWidth="1"/>
    <col min="4" max="4" width="100.42578125" customWidth="1"/>
    <col min="257" max="257" width="11.42578125" customWidth="1"/>
    <col min="258" max="258" width="12.140625" customWidth="1"/>
    <col min="259" max="259" width="15.85546875" customWidth="1"/>
    <col min="260" max="260" width="100.42578125" customWidth="1"/>
    <col min="513" max="513" width="11.42578125" customWidth="1"/>
    <col min="514" max="514" width="12.140625" customWidth="1"/>
    <col min="515" max="515" width="15.85546875" customWidth="1"/>
    <col min="516" max="516" width="100.42578125" customWidth="1"/>
    <col min="769" max="769" width="11.42578125" customWidth="1"/>
    <col min="770" max="770" width="12.140625" customWidth="1"/>
    <col min="771" max="771" width="15.85546875" customWidth="1"/>
    <col min="772" max="772" width="100.42578125" customWidth="1"/>
    <col min="1025" max="1025" width="11.42578125" customWidth="1"/>
    <col min="1026" max="1026" width="12.140625" customWidth="1"/>
    <col min="1027" max="1027" width="15.85546875" customWidth="1"/>
    <col min="1028" max="1028" width="100.42578125" customWidth="1"/>
    <col min="1281" max="1281" width="11.42578125" customWidth="1"/>
    <col min="1282" max="1282" width="12.140625" customWidth="1"/>
    <col min="1283" max="1283" width="15.85546875" customWidth="1"/>
    <col min="1284" max="1284" width="100.42578125" customWidth="1"/>
    <col min="1537" max="1537" width="11.42578125" customWidth="1"/>
    <col min="1538" max="1538" width="12.140625" customWidth="1"/>
    <col min="1539" max="1539" width="15.85546875" customWidth="1"/>
    <col min="1540" max="1540" width="100.42578125" customWidth="1"/>
    <col min="1793" max="1793" width="11.42578125" customWidth="1"/>
    <col min="1794" max="1794" width="12.140625" customWidth="1"/>
    <col min="1795" max="1795" width="15.85546875" customWidth="1"/>
    <col min="1796" max="1796" width="100.42578125" customWidth="1"/>
    <col min="2049" max="2049" width="11.42578125" customWidth="1"/>
    <col min="2050" max="2050" width="12.140625" customWidth="1"/>
    <col min="2051" max="2051" width="15.85546875" customWidth="1"/>
    <col min="2052" max="2052" width="100.42578125" customWidth="1"/>
    <col min="2305" max="2305" width="11.42578125" customWidth="1"/>
    <col min="2306" max="2306" width="12.140625" customWidth="1"/>
    <col min="2307" max="2307" width="15.85546875" customWidth="1"/>
    <col min="2308" max="2308" width="100.42578125" customWidth="1"/>
    <col min="2561" max="2561" width="11.42578125" customWidth="1"/>
    <col min="2562" max="2562" width="12.140625" customWidth="1"/>
    <col min="2563" max="2563" width="15.85546875" customWidth="1"/>
    <col min="2564" max="2564" width="100.42578125" customWidth="1"/>
    <col min="2817" max="2817" width="11.42578125" customWidth="1"/>
    <col min="2818" max="2818" width="12.140625" customWidth="1"/>
    <col min="2819" max="2819" width="15.85546875" customWidth="1"/>
    <col min="2820" max="2820" width="100.42578125" customWidth="1"/>
    <col min="3073" max="3073" width="11.42578125" customWidth="1"/>
    <col min="3074" max="3074" width="12.140625" customWidth="1"/>
    <col min="3075" max="3075" width="15.85546875" customWidth="1"/>
    <col min="3076" max="3076" width="100.42578125" customWidth="1"/>
    <col min="3329" max="3329" width="11.42578125" customWidth="1"/>
    <col min="3330" max="3330" width="12.140625" customWidth="1"/>
    <col min="3331" max="3331" width="15.85546875" customWidth="1"/>
    <col min="3332" max="3332" width="100.42578125" customWidth="1"/>
    <col min="3585" max="3585" width="11.42578125" customWidth="1"/>
    <col min="3586" max="3586" width="12.140625" customWidth="1"/>
    <col min="3587" max="3587" width="15.85546875" customWidth="1"/>
    <col min="3588" max="3588" width="100.42578125" customWidth="1"/>
    <col min="3841" max="3841" width="11.42578125" customWidth="1"/>
    <col min="3842" max="3842" width="12.140625" customWidth="1"/>
    <col min="3843" max="3843" width="15.85546875" customWidth="1"/>
    <col min="3844" max="3844" width="100.42578125" customWidth="1"/>
    <col min="4097" max="4097" width="11.42578125" customWidth="1"/>
    <col min="4098" max="4098" width="12.140625" customWidth="1"/>
    <col min="4099" max="4099" width="15.85546875" customWidth="1"/>
    <col min="4100" max="4100" width="100.42578125" customWidth="1"/>
    <col min="4353" max="4353" width="11.42578125" customWidth="1"/>
    <col min="4354" max="4354" width="12.140625" customWidth="1"/>
    <col min="4355" max="4355" width="15.85546875" customWidth="1"/>
    <col min="4356" max="4356" width="100.42578125" customWidth="1"/>
    <col min="4609" max="4609" width="11.42578125" customWidth="1"/>
    <col min="4610" max="4610" width="12.140625" customWidth="1"/>
    <col min="4611" max="4611" width="15.85546875" customWidth="1"/>
    <col min="4612" max="4612" width="100.42578125" customWidth="1"/>
    <col min="4865" max="4865" width="11.42578125" customWidth="1"/>
    <col min="4866" max="4866" width="12.140625" customWidth="1"/>
    <col min="4867" max="4867" width="15.85546875" customWidth="1"/>
    <col min="4868" max="4868" width="100.42578125" customWidth="1"/>
    <col min="5121" max="5121" width="11.42578125" customWidth="1"/>
    <col min="5122" max="5122" width="12.140625" customWidth="1"/>
    <col min="5123" max="5123" width="15.85546875" customWidth="1"/>
    <col min="5124" max="5124" width="100.42578125" customWidth="1"/>
    <col min="5377" max="5377" width="11.42578125" customWidth="1"/>
    <col min="5378" max="5378" width="12.140625" customWidth="1"/>
    <col min="5379" max="5379" width="15.85546875" customWidth="1"/>
    <col min="5380" max="5380" width="100.42578125" customWidth="1"/>
    <col min="5633" max="5633" width="11.42578125" customWidth="1"/>
    <col min="5634" max="5634" width="12.140625" customWidth="1"/>
    <col min="5635" max="5635" width="15.85546875" customWidth="1"/>
    <col min="5636" max="5636" width="100.42578125" customWidth="1"/>
    <col min="5889" max="5889" width="11.42578125" customWidth="1"/>
    <col min="5890" max="5890" width="12.140625" customWidth="1"/>
    <col min="5891" max="5891" width="15.85546875" customWidth="1"/>
    <col min="5892" max="5892" width="100.42578125" customWidth="1"/>
    <col min="6145" max="6145" width="11.42578125" customWidth="1"/>
    <col min="6146" max="6146" width="12.140625" customWidth="1"/>
    <col min="6147" max="6147" width="15.85546875" customWidth="1"/>
    <col min="6148" max="6148" width="100.42578125" customWidth="1"/>
    <col min="6401" max="6401" width="11.42578125" customWidth="1"/>
    <col min="6402" max="6402" width="12.140625" customWidth="1"/>
    <col min="6403" max="6403" width="15.85546875" customWidth="1"/>
    <col min="6404" max="6404" width="100.42578125" customWidth="1"/>
    <col min="6657" max="6657" width="11.42578125" customWidth="1"/>
    <col min="6658" max="6658" width="12.140625" customWidth="1"/>
    <col min="6659" max="6659" width="15.85546875" customWidth="1"/>
    <col min="6660" max="6660" width="100.42578125" customWidth="1"/>
    <col min="6913" max="6913" width="11.42578125" customWidth="1"/>
    <col min="6914" max="6914" width="12.140625" customWidth="1"/>
    <col min="6915" max="6915" width="15.85546875" customWidth="1"/>
    <col min="6916" max="6916" width="100.42578125" customWidth="1"/>
    <col min="7169" max="7169" width="11.42578125" customWidth="1"/>
    <col min="7170" max="7170" width="12.140625" customWidth="1"/>
    <col min="7171" max="7171" width="15.85546875" customWidth="1"/>
    <col min="7172" max="7172" width="100.42578125" customWidth="1"/>
    <col min="7425" max="7425" width="11.42578125" customWidth="1"/>
    <col min="7426" max="7426" width="12.140625" customWidth="1"/>
    <col min="7427" max="7427" width="15.85546875" customWidth="1"/>
    <col min="7428" max="7428" width="100.42578125" customWidth="1"/>
    <col min="7681" max="7681" width="11.42578125" customWidth="1"/>
    <col min="7682" max="7682" width="12.140625" customWidth="1"/>
    <col min="7683" max="7683" width="15.85546875" customWidth="1"/>
    <col min="7684" max="7684" width="100.42578125" customWidth="1"/>
    <col min="7937" max="7937" width="11.42578125" customWidth="1"/>
    <col min="7938" max="7938" width="12.140625" customWidth="1"/>
    <col min="7939" max="7939" width="15.85546875" customWidth="1"/>
    <col min="7940" max="7940" width="100.42578125" customWidth="1"/>
    <col min="8193" max="8193" width="11.42578125" customWidth="1"/>
    <col min="8194" max="8194" width="12.140625" customWidth="1"/>
    <col min="8195" max="8195" width="15.85546875" customWidth="1"/>
    <col min="8196" max="8196" width="100.42578125" customWidth="1"/>
    <col min="8449" max="8449" width="11.42578125" customWidth="1"/>
    <col min="8450" max="8450" width="12.140625" customWidth="1"/>
    <col min="8451" max="8451" width="15.85546875" customWidth="1"/>
    <col min="8452" max="8452" width="100.42578125" customWidth="1"/>
    <col min="8705" max="8705" width="11.42578125" customWidth="1"/>
    <col min="8706" max="8706" width="12.140625" customWidth="1"/>
    <col min="8707" max="8707" width="15.85546875" customWidth="1"/>
    <col min="8708" max="8708" width="100.42578125" customWidth="1"/>
    <col min="8961" max="8961" width="11.42578125" customWidth="1"/>
    <col min="8962" max="8962" width="12.140625" customWidth="1"/>
    <col min="8963" max="8963" width="15.85546875" customWidth="1"/>
    <col min="8964" max="8964" width="100.42578125" customWidth="1"/>
    <col min="9217" max="9217" width="11.42578125" customWidth="1"/>
    <col min="9218" max="9218" width="12.140625" customWidth="1"/>
    <col min="9219" max="9219" width="15.85546875" customWidth="1"/>
    <col min="9220" max="9220" width="100.42578125" customWidth="1"/>
    <col min="9473" max="9473" width="11.42578125" customWidth="1"/>
    <col min="9474" max="9474" width="12.140625" customWidth="1"/>
    <col min="9475" max="9475" width="15.85546875" customWidth="1"/>
    <col min="9476" max="9476" width="100.42578125" customWidth="1"/>
    <col min="9729" max="9729" width="11.42578125" customWidth="1"/>
    <col min="9730" max="9730" width="12.140625" customWidth="1"/>
    <col min="9731" max="9731" width="15.85546875" customWidth="1"/>
    <col min="9732" max="9732" width="100.42578125" customWidth="1"/>
    <col min="9985" max="9985" width="11.42578125" customWidth="1"/>
    <col min="9986" max="9986" width="12.140625" customWidth="1"/>
    <col min="9987" max="9987" width="15.85546875" customWidth="1"/>
    <col min="9988" max="9988" width="100.42578125" customWidth="1"/>
    <col min="10241" max="10241" width="11.42578125" customWidth="1"/>
    <col min="10242" max="10242" width="12.140625" customWidth="1"/>
    <col min="10243" max="10243" width="15.85546875" customWidth="1"/>
    <col min="10244" max="10244" width="100.42578125" customWidth="1"/>
    <col min="10497" max="10497" width="11.42578125" customWidth="1"/>
    <col min="10498" max="10498" width="12.140625" customWidth="1"/>
    <col min="10499" max="10499" width="15.85546875" customWidth="1"/>
    <col min="10500" max="10500" width="100.42578125" customWidth="1"/>
    <col min="10753" max="10753" width="11.42578125" customWidth="1"/>
    <col min="10754" max="10754" width="12.140625" customWidth="1"/>
    <col min="10755" max="10755" width="15.85546875" customWidth="1"/>
    <col min="10756" max="10756" width="100.42578125" customWidth="1"/>
    <col min="11009" max="11009" width="11.42578125" customWidth="1"/>
    <col min="11010" max="11010" width="12.140625" customWidth="1"/>
    <col min="11011" max="11011" width="15.85546875" customWidth="1"/>
    <col min="11012" max="11012" width="100.42578125" customWidth="1"/>
    <col min="11265" max="11265" width="11.42578125" customWidth="1"/>
    <col min="11266" max="11266" width="12.140625" customWidth="1"/>
    <col min="11267" max="11267" width="15.85546875" customWidth="1"/>
    <col min="11268" max="11268" width="100.42578125" customWidth="1"/>
    <col min="11521" max="11521" width="11.42578125" customWidth="1"/>
    <col min="11522" max="11522" width="12.140625" customWidth="1"/>
    <col min="11523" max="11523" width="15.85546875" customWidth="1"/>
    <col min="11524" max="11524" width="100.42578125" customWidth="1"/>
    <col min="11777" max="11777" width="11.42578125" customWidth="1"/>
    <col min="11778" max="11778" width="12.140625" customWidth="1"/>
    <col min="11779" max="11779" width="15.85546875" customWidth="1"/>
    <col min="11780" max="11780" width="100.42578125" customWidth="1"/>
    <col min="12033" max="12033" width="11.42578125" customWidth="1"/>
    <col min="12034" max="12034" width="12.140625" customWidth="1"/>
    <col min="12035" max="12035" width="15.85546875" customWidth="1"/>
    <col min="12036" max="12036" width="100.42578125" customWidth="1"/>
    <col min="12289" max="12289" width="11.42578125" customWidth="1"/>
    <col min="12290" max="12290" width="12.140625" customWidth="1"/>
    <col min="12291" max="12291" width="15.85546875" customWidth="1"/>
    <col min="12292" max="12292" width="100.42578125" customWidth="1"/>
    <col min="12545" max="12545" width="11.42578125" customWidth="1"/>
    <col min="12546" max="12546" width="12.140625" customWidth="1"/>
    <col min="12547" max="12547" width="15.85546875" customWidth="1"/>
    <col min="12548" max="12548" width="100.42578125" customWidth="1"/>
    <col min="12801" max="12801" width="11.42578125" customWidth="1"/>
    <col min="12802" max="12802" width="12.140625" customWidth="1"/>
    <col min="12803" max="12803" width="15.85546875" customWidth="1"/>
    <col min="12804" max="12804" width="100.42578125" customWidth="1"/>
    <col min="13057" max="13057" width="11.42578125" customWidth="1"/>
    <col min="13058" max="13058" width="12.140625" customWidth="1"/>
    <col min="13059" max="13059" width="15.85546875" customWidth="1"/>
    <col min="13060" max="13060" width="100.42578125" customWidth="1"/>
    <col min="13313" max="13313" width="11.42578125" customWidth="1"/>
    <col min="13314" max="13314" width="12.140625" customWidth="1"/>
    <col min="13315" max="13315" width="15.85546875" customWidth="1"/>
    <col min="13316" max="13316" width="100.42578125" customWidth="1"/>
    <col min="13569" max="13569" width="11.42578125" customWidth="1"/>
    <col min="13570" max="13570" width="12.140625" customWidth="1"/>
    <col min="13571" max="13571" width="15.85546875" customWidth="1"/>
    <col min="13572" max="13572" width="100.42578125" customWidth="1"/>
    <col min="13825" max="13825" width="11.42578125" customWidth="1"/>
    <col min="13826" max="13826" width="12.140625" customWidth="1"/>
    <col min="13827" max="13827" width="15.85546875" customWidth="1"/>
    <col min="13828" max="13828" width="100.42578125" customWidth="1"/>
    <col min="14081" max="14081" width="11.42578125" customWidth="1"/>
    <col min="14082" max="14082" width="12.140625" customWidth="1"/>
    <col min="14083" max="14083" width="15.85546875" customWidth="1"/>
    <col min="14084" max="14084" width="100.42578125" customWidth="1"/>
    <col min="14337" max="14337" width="11.42578125" customWidth="1"/>
    <col min="14338" max="14338" width="12.140625" customWidth="1"/>
    <col min="14339" max="14339" width="15.85546875" customWidth="1"/>
    <col min="14340" max="14340" width="100.42578125" customWidth="1"/>
    <col min="14593" max="14593" width="11.42578125" customWidth="1"/>
    <col min="14594" max="14594" width="12.140625" customWidth="1"/>
    <col min="14595" max="14595" width="15.85546875" customWidth="1"/>
    <col min="14596" max="14596" width="100.42578125" customWidth="1"/>
    <col min="14849" max="14849" width="11.42578125" customWidth="1"/>
    <col min="14850" max="14850" width="12.140625" customWidth="1"/>
    <col min="14851" max="14851" width="15.85546875" customWidth="1"/>
    <col min="14852" max="14852" width="100.42578125" customWidth="1"/>
    <col min="15105" max="15105" width="11.42578125" customWidth="1"/>
    <col min="15106" max="15106" width="12.140625" customWidth="1"/>
    <col min="15107" max="15107" width="15.85546875" customWidth="1"/>
    <col min="15108" max="15108" width="100.42578125" customWidth="1"/>
    <col min="15361" max="15361" width="11.42578125" customWidth="1"/>
    <col min="15362" max="15362" width="12.140625" customWidth="1"/>
    <col min="15363" max="15363" width="15.85546875" customWidth="1"/>
    <col min="15364" max="15364" width="100.42578125" customWidth="1"/>
    <col min="15617" max="15617" width="11.42578125" customWidth="1"/>
    <col min="15618" max="15618" width="12.140625" customWidth="1"/>
    <col min="15619" max="15619" width="15.85546875" customWidth="1"/>
    <col min="15620" max="15620" width="100.42578125" customWidth="1"/>
    <col min="15873" max="15873" width="11.42578125" customWidth="1"/>
    <col min="15874" max="15874" width="12.140625" customWidth="1"/>
    <col min="15875" max="15875" width="15.85546875" customWidth="1"/>
    <col min="15876" max="15876" width="100.42578125" customWidth="1"/>
    <col min="16129" max="16129" width="11.42578125" customWidth="1"/>
    <col min="16130" max="16130" width="12.140625" customWidth="1"/>
    <col min="16131" max="16131" width="15.85546875" customWidth="1"/>
    <col min="16132" max="16132" width="100.42578125" customWidth="1"/>
  </cols>
  <sheetData>
    <row r="1" spans="2:4" ht="12.75" x14ac:dyDescent="0.2"/>
    <row r="2" spans="2:4" ht="45" customHeight="1" x14ac:dyDescent="0.25">
      <c r="B2" s="20" t="s">
        <v>124</v>
      </c>
      <c r="C2" s="21" t="s">
        <v>125</v>
      </c>
      <c r="D2" s="21" t="s">
        <v>126</v>
      </c>
    </row>
    <row r="3" spans="2:4" ht="15" customHeight="1" x14ac:dyDescent="0.25">
      <c r="B3" s="22" t="s">
        <v>16</v>
      </c>
      <c r="C3" s="23" t="s">
        <v>17</v>
      </c>
      <c r="D3" s="23" t="s">
        <v>18</v>
      </c>
    </row>
    <row r="4" spans="2:4" ht="15" customHeight="1" x14ac:dyDescent="0.25">
      <c r="B4" s="22" t="s">
        <v>131</v>
      </c>
      <c r="C4" s="23" t="s">
        <v>130</v>
      </c>
      <c r="D4" s="23" t="s">
        <v>132</v>
      </c>
    </row>
    <row r="5" spans="2:4" ht="15" customHeight="1" x14ac:dyDescent="0.25">
      <c r="B5" s="22" t="s">
        <v>19</v>
      </c>
      <c r="C5" s="23" t="s">
        <v>20</v>
      </c>
      <c r="D5" s="23" t="s">
        <v>21</v>
      </c>
    </row>
    <row r="6" spans="2:4" ht="15" customHeight="1" x14ac:dyDescent="0.25">
      <c r="B6" s="22" t="s">
        <v>22</v>
      </c>
      <c r="C6" s="23" t="s">
        <v>23</v>
      </c>
      <c r="D6" s="23" t="s">
        <v>24</v>
      </c>
    </row>
    <row r="7" spans="2:4" ht="15" customHeight="1" x14ac:dyDescent="0.25">
      <c r="B7" s="22" t="s">
        <v>25</v>
      </c>
      <c r="C7" s="23" t="s">
        <v>26</v>
      </c>
      <c r="D7" s="23" t="s">
        <v>27</v>
      </c>
    </row>
    <row r="8" spans="2:4" ht="15" customHeight="1" x14ac:dyDescent="0.25">
      <c r="B8" s="22" t="s">
        <v>28</v>
      </c>
      <c r="C8" s="23" t="s">
        <v>29</v>
      </c>
      <c r="D8" s="23" t="s">
        <v>30</v>
      </c>
    </row>
    <row r="9" spans="2:4" ht="15" customHeight="1" x14ac:dyDescent="0.25">
      <c r="B9" s="22" t="s">
        <v>31</v>
      </c>
      <c r="C9" s="23" t="s">
        <v>32</v>
      </c>
      <c r="D9" s="23" t="s">
        <v>33</v>
      </c>
    </row>
    <row r="10" spans="2:4" ht="15" customHeight="1" x14ac:dyDescent="0.25">
      <c r="B10" s="22" t="s">
        <v>34</v>
      </c>
      <c r="C10" s="23" t="s">
        <v>35</v>
      </c>
      <c r="D10" s="23" t="s">
        <v>36</v>
      </c>
    </row>
    <row r="11" spans="2:4" ht="15" customHeight="1" x14ac:dyDescent="0.25">
      <c r="B11" s="22" t="s">
        <v>37</v>
      </c>
      <c r="C11" s="23" t="s">
        <v>38</v>
      </c>
      <c r="D11" s="23" t="s">
        <v>39</v>
      </c>
    </row>
    <row r="12" spans="2:4" ht="15" customHeight="1" x14ac:dyDescent="0.25">
      <c r="B12" s="22" t="s">
        <v>40</v>
      </c>
      <c r="C12" s="23" t="s">
        <v>41</v>
      </c>
      <c r="D12" s="23" t="s">
        <v>42</v>
      </c>
    </row>
    <row r="13" spans="2:4" ht="15" customHeight="1" x14ac:dyDescent="0.25">
      <c r="B13" s="22" t="s">
        <v>43</v>
      </c>
      <c r="C13" s="23" t="s">
        <v>44</v>
      </c>
      <c r="D13" s="23" t="s">
        <v>45</v>
      </c>
    </row>
    <row r="14" spans="2:4" ht="15" customHeight="1" x14ac:dyDescent="0.25">
      <c r="B14" s="22" t="s">
        <v>46</v>
      </c>
      <c r="C14" s="23" t="s">
        <v>47</v>
      </c>
      <c r="D14" s="23" t="s">
        <v>48</v>
      </c>
    </row>
    <row r="15" spans="2:4" ht="15" customHeight="1" x14ac:dyDescent="0.25">
      <c r="B15" s="119" t="s">
        <v>49</v>
      </c>
      <c r="C15" s="120" t="s">
        <v>50</v>
      </c>
      <c r="D15" s="120" t="s">
        <v>51</v>
      </c>
    </row>
    <row r="16" spans="2:4" ht="15" customHeight="1" x14ac:dyDescent="0.25">
      <c r="B16" s="22" t="s">
        <v>52</v>
      </c>
      <c r="C16" s="23" t="s">
        <v>53</v>
      </c>
      <c r="D16" s="23" t="s">
        <v>54</v>
      </c>
    </row>
    <row r="17" spans="2:4" ht="15" customHeight="1" x14ac:dyDescent="0.25">
      <c r="B17" s="22" t="s">
        <v>55</v>
      </c>
      <c r="C17" s="23" t="s">
        <v>162</v>
      </c>
      <c r="D17" s="23" t="s">
        <v>163</v>
      </c>
    </row>
    <row r="18" spans="2:4" ht="15" customHeight="1" x14ac:dyDescent="0.25">
      <c r="B18" s="22" t="s">
        <v>56</v>
      </c>
      <c r="C18" s="23" t="s">
        <v>57</v>
      </c>
      <c r="D18" s="23" t="s">
        <v>58</v>
      </c>
    </row>
    <row r="19" spans="2:4" ht="15" customHeight="1" x14ac:dyDescent="0.25">
      <c r="B19" s="22" t="s">
        <v>59</v>
      </c>
      <c r="C19" s="23" t="s">
        <v>60</v>
      </c>
      <c r="D19" s="23" t="s">
        <v>61</v>
      </c>
    </row>
    <row r="20" spans="2:4" ht="15" customHeight="1" x14ac:dyDescent="0.25">
      <c r="B20" s="22" t="s">
        <v>62</v>
      </c>
      <c r="C20" s="23" t="s">
        <v>63</v>
      </c>
      <c r="D20" s="23" t="s">
        <v>64</v>
      </c>
    </row>
    <row r="21" spans="2:4" ht="15" customHeight="1" x14ac:dyDescent="0.25">
      <c r="B21" s="22" t="s">
        <v>65</v>
      </c>
      <c r="C21" s="23" t="s">
        <v>66</v>
      </c>
      <c r="D21" s="23" t="s">
        <v>67</v>
      </c>
    </row>
    <row r="22" spans="2:4" ht="15" customHeight="1" x14ac:dyDescent="0.25">
      <c r="B22" s="22" t="s">
        <v>68</v>
      </c>
      <c r="C22" s="23" t="s">
        <v>69</v>
      </c>
      <c r="D22" s="23" t="s">
        <v>70</v>
      </c>
    </row>
    <row r="23" spans="2:4" ht="15.75" customHeight="1" x14ac:dyDescent="0.25">
      <c r="B23" s="23" t="s">
        <v>71</v>
      </c>
      <c r="C23" s="23" t="s">
        <v>72</v>
      </c>
      <c r="D23" s="23" t="s">
        <v>133</v>
      </c>
    </row>
    <row r="24" spans="2:4" ht="15.75" customHeight="1" x14ac:dyDescent="0.25">
      <c r="B24" s="23" t="s">
        <v>73</v>
      </c>
      <c r="C24" s="23" t="s">
        <v>160</v>
      </c>
      <c r="D24" s="23" t="s">
        <v>161</v>
      </c>
    </row>
    <row r="25" spans="2:4" ht="15.75" customHeight="1" x14ac:dyDescent="0.25">
      <c r="B25" s="23" t="s">
        <v>74</v>
      </c>
      <c r="C25" s="23" t="s">
        <v>75</v>
      </c>
      <c r="D25" s="23" t="s">
        <v>134</v>
      </c>
    </row>
    <row r="26" spans="2:4" ht="15.75" customHeight="1" x14ac:dyDescent="0.25">
      <c r="B26" s="23" t="s">
        <v>11</v>
      </c>
      <c r="C26" s="23" t="s">
        <v>76</v>
      </c>
      <c r="D26" s="23" t="s">
        <v>135</v>
      </c>
    </row>
    <row r="27" spans="2:4" ht="15.75" customHeight="1" x14ac:dyDescent="0.25">
      <c r="B27" s="23" t="s">
        <v>77</v>
      </c>
      <c r="C27" s="23" t="s">
        <v>78</v>
      </c>
      <c r="D27" s="23" t="s">
        <v>136</v>
      </c>
    </row>
    <row r="28" spans="2:4" ht="15.75" customHeight="1" x14ac:dyDescent="0.25">
      <c r="B28" s="23" t="s">
        <v>8</v>
      </c>
      <c r="C28" s="23" t="s">
        <v>15</v>
      </c>
      <c r="D28" s="23" t="s">
        <v>137</v>
      </c>
    </row>
    <row r="29" spans="2:4" ht="15.75" customHeight="1" x14ac:dyDescent="0.25">
      <c r="B29" s="23" t="s">
        <v>79</v>
      </c>
      <c r="C29" s="23" t="s">
        <v>80</v>
      </c>
      <c r="D29" s="23" t="s">
        <v>138</v>
      </c>
    </row>
    <row r="30" spans="2:4" ht="15.75" customHeight="1" x14ac:dyDescent="0.25">
      <c r="B30" s="23" t="s">
        <v>81</v>
      </c>
      <c r="C30" s="23" t="s">
        <v>82</v>
      </c>
      <c r="D30" s="23" t="s">
        <v>139</v>
      </c>
    </row>
    <row r="31" spans="2:4" ht="15.75" customHeight="1" x14ac:dyDescent="0.25">
      <c r="B31" s="23" t="s">
        <v>9</v>
      </c>
      <c r="C31" s="23" t="s">
        <v>164</v>
      </c>
      <c r="D31" s="23" t="s">
        <v>165</v>
      </c>
    </row>
    <row r="32" spans="2:4" ht="15.75" customHeight="1" x14ac:dyDescent="0.25">
      <c r="B32" s="23" t="s">
        <v>83</v>
      </c>
      <c r="C32" s="23" t="s">
        <v>84</v>
      </c>
      <c r="D32" s="23" t="s">
        <v>140</v>
      </c>
    </row>
    <row r="33" spans="2:4" ht="15.75" customHeight="1" x14ac:dyDescent="0.25">
      <c r="B33" s="23" t="s">
        <v>12</v>
      </c>
      <c r="C33" s="23" t="s">
        <v>85</v>
      </c>
      <c r="D33" s="23" t="s">
        <v>141</v>
      </c>
    </row>
    <row r="34" spans="2:4" ht="15.75" customHeight="1" x14ac:dyDescent="0.25">
      <c r="B34" s="23" t="s">
        <v>86</v>
      </c>
      <c r="C34" s="23" t="s">
        <v>87</v>
      </c>
      <c r="D34" s="23" t="s">
        <v>142</v>
      </c>
    </row>
    <row r="35" spans="2:4" ht="15.75" customHeight="1" x14ac:dyDescent="0.25">
      <c r="B35" s="23" t="s">
        <v>88</v>
      </c>
      <c r="C35" s="23" t="s">
        <v>89</v>
      </c>
      <c r="D35" s="23" t="s">
        <v>143</v>
      </c>
    </row>
    <row r="36" spans="2:4" ht="15.75" customHeight="1" x14ac:dyDescent="0.25">
      <c r="B36" s="23" t="s">
        <v>7</v>
      </c>
      <c r="C36" s="23" t="s">
        <v>90</v>
      </c>
      <c r="D36" s="23" t="s">
        <v>144</v>
      </c>
    </row>
    <row r="37" spans="2:4" ht="15.75" customHeight="1" x14ac:dyDescent="0.25">
      <c r="B37" s="23" t="s">
        <v>91</v>
      </c>
      <c r="C37" s="23" t="s">
        <v>92</v>
      </c>
      <c r="D37" s="23" t="s">
        <v>145</v>
      </c>
    </row>
    <row r="38" spans="2:4" ht="15.75" customHeight="1" x14ac:dyDescent="0.25">
      <c r="B38" s="23" t="s">
        <v>10</v>
      </c>
      <c r="C38" s="23" t="s">
        <v>93</v>
      </c>
      <c r="D38" s="23" t="s">
        <v>146</v>
      </c>
    </row>
    <row r="39" spans="2:4" ht="15.75" customHeight="1" x14ac:dyDescent="0.25">
      <c r="B39" s="23" t="s">
        <v>94</v>
      </c>
      <c r="C39" s="23" t="s">
        <v>95</v>
      </c>
      <c r="D39" s="23" t="s">
        <v>147</v>
      </c>
    </row>
    <row r="40" spans="2:4" ht="15.75" customHeight="1" x14ac:dyDescent="0.25">
      <c r="B40" s="23" t="s">
        <v>96</v>
      </c>
      <c r="C40" s="23" t="s">
        <v>97</v>
      </c>
      <c r="D40" s="23" t="s">
        <v>148</v>
      </c>
    </row>
    <row r="41" spans="2:4" ht="15.75" customHeight="1" x14ac:dyDescent="0.25">
      <c r="B41" s="23" t="s">
        <v>98</v>
      </c>
      <c r="C41" s="23" t="s">
        <v>99</v>
      </c>
      <c r="D41" s="23" t="s">
        <v>149</v>
      </c>
    </row>
    <row r="42" spans="2:4" ht="15.75" customHeight="1" x14ac:dyDescent="0.25">
      <c r="B42" s="23" t="s">
        <v>100</v>
      </c>
      <c r="C42" s="23" t="s">
        <v>101</v>
      </c>
      <c r="D42" s="23" t="s">
        <v>150</v>
      </c>
    </row>
    <row r="43" spans="2:4" ht="15.75" customHeight="1" x14ac:dyDescent="0.25">
      <c r="B43" s="23" t="s">
        <v>102</v>
      </c>
      <c r="C43" s="23" t="s">
        <v>103</v>
      </c>
      <c r="D43" s="23" t="s">
        <v>151</v>
      </c>
    </row>
    <row r="44" spans="2:4" ht="15.75" customHeight="1" x14ac:dyDescent="0.25">
      <c r="B44" s="23" t="s">
        <v>104</v>
      </c>
      <c r="C44" s="23" t="s">
        <v>105</v>
      </c>
      <c r="D44" s="23" t="s">
        <v>106</v>
      </c>
    </row>
    <row r="45" spans="2:4" ht="15.75" customHeight="1" x14ac:dyDescent="0.25">
      <c r="B45" s="23" t="s">
        <v>107</v>
      </c>
      <c r="C45" s="23" t="s">
        <v>108</v>
      </c>
      <c r="D45" s="23" t="s">
        <v>109</v>
      </c>
    </row>
    <row r="46" spans="2:4" ht="15.75" customHeight="1" x14ac:dyDescent="0.25">
      <c r="B46" s="23" t="s">
        <v>110</v>
      </c>
      <c r="C46" s="23" t="s">
        <v>111</v>
      </c>
      <c r="D46" s="23" t="s">
        <v>112</v>
      </c>
    </row>
    <row r="47" spans="2:4" ht="15.75" customHeight="1" x14ac:dyDescent="0.25">
      <c r="B47" s="23" t="s">
        <v>113</v>
      </c>
      <c r="C47" s="23" t="s">
        <v>114</v>
      </c>
      <c r="D47" s="23" t="s">
        <v>115</v>
      </c>
    </row>
    <row r="48" spans="2:4" ht="15.75" customHeight="1" x14ac:dyDescent="0.25">
      <c r="B48" s="23" t="s">
        <v>116</v>
      </c>
      <c r="C48" s="23" t="s">
        <v>117</v>
      </c>
      <c r="D48" s="23" t="s">
        <v>118</v>
      </c>
    </row>
    <row r="49" spans="2:4" ht="15.75" customHeight="1" x14ac:dyDescent="0.25">
      <c r="B49" s="24" t="s">
        <v>156</v>
      </c>
      <c r="C49" s="23" t="s">
        <v>157</v>
      </c>
      <c r="D49" s="23" t="s">
        <v>158</v>
      </c>
    </row>
    <row r="50" spans="2:4" ht="15.75" customHeight="1" x14ac:dyDescent="0.25">
      <c r="B50" s="23" t="s">
        <v>119</v>
      </c>
      <c r="C50" s="23" t="s">
        <v>120</v>
      </c>
      <c r="D50" s="23" t="s">
        <v>121</v>
      </c>
    </row>
    <row r="51" spans="2:4" ht="15.75" customHeight="1" x14ac:dyDescent="0.25">
      <c r="B51" s="23" t="s">
        <v>127</v>
      </c>
      <c r="C51" s="23" t="s">
        <v>128</v>
      </c>
      <c r="D51" s="23" t="s">
        <v>129</v>
      </c>
    </row>
    <row r="52" spans="2:4" ht="15.75" customHeight="1" x14ac:dyDescent="0.25">
      <c r="B52" s="23" t="s">
        <v>122</v>
      </c>
      <c r="C52" s="23" t="s">
        <v>123</v>
      </c>
      <c r="D52" s="23" t="s">
        <v>152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14</vt:i4>
      </vt:variant>
    </vt:vector>
  </HeadingPairs>
  <TitlesOfParts>
    <vt:vector size="18" baseType="lpstr">
      <vt:lpstr>Caratula</vt:lpstr>
      <vt:lpstr>ED</vt:lpstr>
      <vt:lpstr>Increments</vt:lpstr>
      <vt:lpstr>Unitats acadèmiques</vt:lpstr>
      <vt:lpstr>ED!_1Àrea_d_impressió</vt:lpstr>
      <vt:lpstr>Caratula!Àrea_d'impressió</vt:lpstr>
      <vt:lpstr>BMD</vt:lpstr>
      <vt:lpstr>CiTM</vt:lpstr>
      <vt:lpstr>CP</vt:lpstr>
      <vt:lpstr>DEPS</vt:lpstr>
      <vt:lpstr>ESTUDIS</vt:lpstr>
      <vt:lpstr>EXCES</vt:lpstr>
      <vt:lpstr>PADS</vt:lpstr>
      <vt:lpstr>TFEA</vt:lpstr>
      <vt:lpstr>TFEB</vt:lpstr>
      <vt:lpstr>TFEC</vt:lpstr>
      <vt:lpstr>TIPUS</vt:lpstr>
      <vt:lpstr>TOTPADS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2022-01-19T18:08:14Z</cp:lastPrinted>
  <dcterms:created xsi:type="dcterms:W3CDTF">2007-03-22T09:08:47Z</dcterms:created>
  <dcterms:modified xsi:type="dcterms:W3CDTF">2023-10-13T10:42:57Z</dcterms:modified>
</cp:coreProperties>
</file>